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takeoverspanel-my.sharepoint.com/personal/bxf_takeovers_govt_nz/Documents/Documents/"/>
    </mc:Choice>
  </mc:AlternateContent>
  <xr:revisionPtr revIDLastSave="0" documentId="8_{008E64FE-B5A1-44EE-87A7-578B05EA3F92}" xr6:coauthVersionLast="47" xr6:coauthVersionMax="47" xr10:uidLastSave="{00000000-0000-0000-0000-000000000000}"/>
  <bookViews>
    <workbookView xWindow="6720" yWindow="-16320" windowWidth="29040" windowHeight="15720" tabRatio="764" activeTab="4" xr2:uid="{9AE2AC69-E1DE-4996-981E-877D39ACC93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expenses'!$A$1:$E$38</definedName>
    <definedName name="_xlnm.Print_Area" localSheetId="5">'Gifts and benefits'!$A$1:$F$36</definedName>
    <definedName name="_xlnm.Print_Area" localSheetId="0">'Guidance for agencies'!$A$1:$A$58</definedName>
    <definedName name="_xlnm.Print_Area" localSheetId="3">Hospitality!$A$1:$E$43</definedName>
    <definedName name="_xlnm.Print_Area" localSheetId="1">'Summary and sign-off'!$A$1:$F$23</definedName>
    <definedName name="_xlnm.Print_Area" localSheetId="2">Travel!$A$1:$E$93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4" i="1" l="1"/>
  <c r="B63" i="1"/>
  <c r="B18" i="3" l="1"/>
  <c r="B16" i="3"/>
  <c r="B61" i="1"/>
  <c r="B21" i="1"/>
  <c r="B18" i="1"/>
  <c r="B59" i="13" l="1"/>
  <c r="D25" i="4"/>
  <c r="C82" i="1"/>
  <c r="E60" i="13"/>
  <c r="C60" i="13"/>
  <c r="C27" i="4"/>
  <c r="C26" i="4"/>
  <c r="B60" i="13"/>
  <c r="D59" i="13"/>
  <c r="D58" i="13"/>
  <c r="D57" i="13"/>
  <c r="B57" i="13"/>
  <c r="D56" i="13"/>
  <c r="D55" i="13"/>
  <c r="B2" i="4"/>
  <c r="B3" i="4"/>
  <c r="B2" i="3"/>
  <c r="B3" i="3"/>
  <c r="B2" i="2"/>
  <c r="B3" i="2"/>
  <c r="B2" i="1"/>
  <c r="B3" i="1"/>
  <c r="F60" i="13"/>
  <c r="E25" i="4" s="1"/>
  <c r="C13" i="13"/>
  <c r="C12" i="13"/>
  <c r="C11" i="13"/>
  <c r="C16" i="13" s="1"/>
  <c r="B5" i="4"/>
  <c r="B4" i="4"/>
  <c r="B5" i="3"/>
  <c r="B4" i="3"/>
  <c r="B5" i="2"/>
  <c r="B4" i="2"/>
  <c r="B5" i="1"/>
  <c r="B4" i="1"/>
  <c r="F12" i="13"/>
  <c r="C25" i="4"/>
  <c r="F11" i="13"/>
  <c r="F13" i="13"/>
  <c r="B82" i="1"/>
  <c r="B17" i="13" s="1"/>
  <c r="B32" i="3"/>
  <c r="B13" i="13" s="1"/>
  <c r="C32" i="3"/>
  <c r="B55" i="13"/>
  <c r="B28" i="1"/>
  <c r="B15" i="13" s="1"/>
  <c r="C28" i="1"/>
  <c r="F55" i="13" l="1"/>
  <c r="D28" i="1" s="1"/>
  <c r="F57" i="13"/>
  <c r="D82" i="1" s="1"/>
  <c r="C17" i="13"/>
  <c r="C15" i="13"/>
  <c r="B56" i="13"/>
  <c r="F56" i="13" s="1"/>
  <c r="D68" i="1" s="1"/>
  <c r="C68" i="1"/>
  <c r="B68" i="1"/>
  <c r="F59" i="13"/>
  <c r="D32" i="3" s="1"/>
  <c r="C36" i="2"/>
  <c r="B58" i="13"/>
  <c r="F58" i="13" s="1"/>
  <c r="D36" i="2" s="1"/>
  <c r="B36" i="2"/>
  <c r="B12" i="13" s="1"/>
  <c r="B84" i="1" l="1"/>
  <c r="B16" i="13"/>
  <c r="B11"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31"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71"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<sst xmlns="http://schemas.openxmlformats.org/spreadsheetml/2006/main" count="460" uniqueCount="227">
  <si>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</si>
  <si>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</si>
  <si>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</si>
  <si>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</si>
  <si>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</si>
  <si>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</si>
  <si>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</si>
  <si>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</si>
  <si>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</si>
  <si>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</si>
  <si>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</si>
  <si>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</si>
  <si>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</si>
  <si>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</si>
  <si>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</si>
  <si>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</si>
  <si>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</si>
  <si>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</si>
  <si>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</si>
  <si>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</si>
  <si>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</si>
  <si>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</si>
  <si>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</si>
  <si>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</si>
  <si>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</si>
  <si>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</si>
  <si>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</si>
  <si>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</si>
  <si>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</si>
  <si>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</si>
  <si>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</si>
  <si>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</si>
  <si>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</si>
  <si>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</si>
  <si>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</si>
  <si>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</si>
  <si>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</si>
  <si>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</si>
  <si>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</si>
  <si>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</si>
  <si>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</si>
  <si>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</si>
  <si>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</si>
  <si>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</si>
  <si>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</si>
  <si>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</si>
  <si>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</si>
  <si>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</si>
  <si>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</si>
  <si>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</si>
  <si>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</si>
  <si>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</si>
  <si>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</si>
  <si>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</si>
  <si>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</si>
  <si>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</si>
  <si>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</si>
  <si>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</si>
  <si>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</si>
  <si>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</si>
  <si>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</si>
  <si>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</si>
  <si>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</si>
  <si>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</si>
  <si>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</si>
  <si>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</si>
  <si>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</si>
  <si>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</si>
  <si>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</si>
  <si>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</si>
  <si>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</si>
  <si>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</si>
  <si>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</si>
  <si>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</si>
  <si>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</si>
  <si>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</si>
  <si>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</si>
  <si>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</si>
  <si>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</si>
  <si>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</si>
  <si>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</si>
  <si>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</si>
  <si>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</si>
  <si>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</si>
  <si>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</si>
  <si>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</si>
  <si>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</si>
  <si>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</si>
  <si>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</si>
  <si>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</si>
  <si>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</si>
  <si>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</si>
  <si>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</si>
  <si>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</si>
  <si>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</si>
  <si>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</si>
  <si>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</si>
  <si>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</si>
  <si>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</si>
  <si>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</si>
  <si>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</si>
  <si>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</si>
  <si>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</si>
  <si>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</si>
  <si>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</si>
  <si>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</si>
  <si>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</si>
  <si>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</si>
  <si>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</si>
  <si>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</si>
  <si>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</si>
  <si>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</si>
  <si>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</si>
  <si>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</si>
  <si>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</si>
  <si>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</si>
  <si>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</si>
  <si>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</si>
  <si>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</si>
  <si>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</si>
  <si>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</si>
  <si>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</si>
  <si>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</si>
  <si>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</si>
  <si>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</si>
  <si>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</si>
  <si>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</si>
  <si>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</si>
  <si>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</si>
  <si>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</si>
  <si>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</si>
  <si>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</si>
  <si>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</si>
  <si>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</si>
  <si>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</si>
  <si>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</si>
  <si>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</si>
  <si>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</si>
  <si>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</si>
  <si>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</si>
  <si>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</si>
  <si>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</si>
  <si>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</si>
  <si>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</si>
  <si>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</si>
  <si>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</si>
  <si>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</si>
  <si>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</si>
  <si>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</si>
  <si>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</si>
  <si>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</si>
  <si>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</si>
  <si>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</si>
  <si>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</si>
  <si>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</si>
  <si>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</si>
  <si>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</si>
  <si>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</si>
  <si>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</si>
  <si>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</si>
  <si>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</si>
  <si>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</si>
  <si>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</si>
  <si>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</si>
  <si>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</si>
  <si>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</si>
  <si>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</si>
  <si>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</si>
  <si>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</si>
  <si>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</si>
  <si>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</si>
  <si>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Takeovers Panel</t>
  </si>
  <si>
    <t>Andrew Hudson</t>
  </si>
  <si>
    <t>Auckland</t>
  </si>
  <si>
    <t>Taxi</t>
  </si>
  <si>
    <t>Wellington</t>
  </si>
  <si>
    <t>Building relationships</t>
  </si>
  <si>
    <t>Membership fees</t>
  </si>
  <si>
    <t>Zoom subscription</t>
  </si>
  <si>
    <t>Subscription fees</t>
  </si>
  <si>
    <t>Phone costs</t>
  </si>
  <si>
    <t>Monthly Phone Plan</t>
  </si>
  <si>
    <t>Training</t>
  </si>
  <si>
    <t>Parking</t>
  </si>
  <si>
    <t>Coffee Meeting - 2 people</t>
  </si>
  <si>
    <t>Coffee Meeting - 4 people</t>
  </si>
  <si>
    <t>Coffee Meeting - 3 people</t>
  </si>
  <si>
    <t>IOD Membership</t>
  </si>
  <si>
    <t>N/A</t>
  </si>
  <si>
    <t>Event</t>
  </si>
  <si>
    <t>Flights</t>
  </si>
  <si>
    <t>Uber</t>
  </si>
  <si>
    <t>Taxi from Sydney airport</t>
  </si>
  <si>
    <t>International Flights</t>
  </si>
  <si>
    <t>NZME/Panel Stakeholder Debrief</t>
  </si>
  <si>
    <t>Airport parking</t>
  </si>
  <si>
    <t>AKL/WLG return</t>
  </si>
  <si>
    <t>Wellington/Auckland</t>
  </si>
  <si>
    <t>Accomodation</t>
  </si>
  <si>
    <t>February Panel Meeting</t>
  </si>
  <si>
    <t>June Panel Meeting</t>
  </si>
  <si>
    <t>Coffee Meeting - 6 people</t>
  </si>
  <si>
    <t>Monday Dinner</t>
  </si>
  <si>
    <t>Meal for 1</t>
  </si>
  <si>
    <t>Tuesday Dinner</t>
  </si>
  <si>
    <t>Tuesday Lunch</t>
  </si>
  <si>
    <t>Tuesday Breakfast</t>
  </si>
  <si>
    <t>Sydney</t>
  </si>
  <si>
    <t>Meeting with Stakeholder</t>
  </si>
  <si>
    <t>Meal for 2</t>
  </si>
  <si>
    <t>Wednesday Lunch</t>
  </si>
  <si>
    <t>Thursday Breakfast</t>
  </si>
  <si>
    <t>Dinner</t>
  </si>
  <si>
    <t>NZLS Membership</t>
  </si>
  <si>
    <t>31 Jul 2025 - 30 June 2026</t>
  </si>
  <si>
    <t>Team event</t>
  </si>
  <si>
    <t>Australia - Presentation to Australian Takeovers Panel and stakeholder engagment</t>
  </si>
  <si>
    <t>Uber to Melbourne airport</t>
  </si>
  <si>
    <t>Uber - Melbourne</t>
  </si>
  <si>
    <t>Taxi - Melbourne</t>
  </si>
  <si>
    <t>Uber - Sydney</t>
  </si>
  <si>
    <t>WLG/CHC return</t>
  </si>
  <si>
    <t>Market Update event in Chch</t>
  </si>
  <si>
    <t>August Panel Meeting</t>
  </si>
  <si>
    <t>Wellington/Christchurch</t>
  </si>
  <si>
    <t>Christchurch</t>
  </si>
  <si>
    <t>Te Reo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</si>
</sst>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Red]\(&quot;$&quot;#,##0.00\)"/>
    <numFmt numFmtId="165" formatCode="_(&quot;$&quot;* #,##0.00_);_(&quot;$&quot;* \(#,##0.00\);_(&quot;$&quot;* &quot;-&quot;??_);_(@_)"/>
    <numFmt numFmtId="166" formatCode="_(* #,##0.00_);_(* \(#,##0.00\);_(* &quot;-&quot;??_);_(@_)"/>
    <numFmt numFmtId="167" formatCode="&quot;$&quot;#,##0.00"/>
    <numFmt numFmtId="168"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0" fillId="0" borderId="0" applyNumberFormat="0" applyFill="0" applyBorder="0" applyAlignment="0" applyProtection="0"/>
    <xf numFmtId="165" fontId="23" fillId="0" borderId="0" applyFont="0" applyFill="0" applyBorder="0" applyAlignment="0" applyProtection="0"/>
    <xf numFmtId="166" fontId="23" fillId="0" borderId="0" applyFont="0" applyFill="0" applyBorder="0" applyAlignment="0" applyProtection="0"/>
  </cellStyleXfs>
  <cellXfs count="155">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7"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7"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8"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8"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8"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7"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7" fontId="33" fillId="3" borderId="0" xfId="0" applyNumberFormat="1" applyFont="1" applyFill="1" applyAlignment="1">
      <alignment horizontal="center" vertical="center" wrapText="1"/>
    </xf>
    <xf numFmtId="168"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8"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6" fontId="0" fillId="0" borderId="0" xfId="3" applyFont="1" applyProtection="1">
      <protection locked="0"/>
    </xf>
    <xf numFmtId="168" fontId="15" fillId="10" borderId="3" xfId="0" applyNumberFormat="1" applyFont="1" applyFill="1" applyBorder="1" applyAlignment="1" applyProtection="1">
      <alignment horizontal="right" vertical="center"/>
      <protection locked="0"/>
    </xf>
    <xf numFmtId="165" fontId="15" fillId="10" borderId="4" xfId="2" applyFont="1" applyFill="1" applyBorder="1" applyAlignment="1" applyProtection="1">
      <alignment vertical="center" wrapText="1"/>
      <protection locked="0"/>
    </xf>
    <xf numFmtId="0" fontId="21" fillId="10" borderId="4" xfId="0" applyFont="1" applyFill="1" applyBorder="1" applyAlignment="1" applyProtection="1">
      <alignment vertical="center" wrapText="1"/>
      <protection locked="0"/>
    </xf>
    <xf numFmtId="14" fontId="15" fillId="10" borderId="4" xfId="0" applyNumberFormat="1" applyFont="1" applyFill="1" applyBorder="1" applyAlignment="1" applyProtection="1">
      <alignment vertical="center"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12" borderId="6" xfId="0" applyFont="1" applyFill="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8" fontId="34" fillId="10" borderId="2" xfId="0" applyNumberFormat="1" applyFont="1" applyFill="1" applyBorder="1" applyAlignment="1" applyProtection="1">
      <alignment horizontal="left" vertical="center" wrapText="1" readingOrder="1"/>
      <protection locked="0"/>
    </xf>
    <xf numFmtId="0" fontId="14" fillId="12" borderId="2" xfId="0" applyFont="1" applyFill="1" applyBorder="1" applyAlignment="1" applyProtection="1">
      <alignment horizontal="left" vertical="center" wrapText="1" readingOrder="1"/>
      <protection locked="0"/>
    </xf>
    <xf numFmtId="168"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4">
    <cellStyle name="Comma" xfId="3" builtinId="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workbookViewId="0"/>
  </sheetViews>
  <sheetFormatPr defaultColWidth="0" defaultRowHeight="13.5" zeroHeight="1" x14ac:dyDescent="0.35"/>
  <cols>
    <col min="1" max="1" width="219.265625" style="41" customWidth="1"/>
    <col min="2" max="2" width="33.265625" style="40" customWidth="1"/>
    <col min="3" max="16384" width="8.73046875" hidden="1"/>
  </cols>
  <sheetData>
    <row r="1" spans="1:2" ht="23.25" customHeight="1" x14ac:dyDescent="0.35">
      <c r="A1" s="39" t="s">
        <v>0</v>
      </c>
    </row>
    <row r="2" spans="1:2" ht="33" customHeight="1" x14ac:dyDescent="0.35">
      <c r="A2" s="103" t="s">
        <v>1</v>
      </c>
    </row>
    <row r="3" spans="1:2" ht="17.25" customHeight="1" x14ac:dyDescent="0.35"/>
    <row r="4" spans="1:2" ht="23.25" customHeight="1" x14ac:dyDescent="0.35">
      <c r="A4" s="125" t="s">
        <v>2</v>
      </c>
    </row>
    <row r="5" spans="1:2" ht="17.25" customHeight="1" x14ac:dyDescent="0.35"/>
    <row r="6" spans="1:2" ht="23.25" customHeight="1" x14ac:dyDescent="0.35">
      <c r="A6" s="42" t="s">
        <v>3</v>
      </c>
    </row>
    <row r="7" spans="1:2" ht="17.25" customHeight="1" x14ac:dyDescent="0.35">
      <c r="A7" s="43" t="s">
        <v>4</v>
      </c>
    </row>
    <row r="8" spans="1:2" ht="17.25" customHeight="1" x14ac:dyDescent="0.35">
      <c r="A8" s="43" t="s">
        <v>5</v>
      </c>
    </row>
    <row r="9" spans="1:2" ht="17.25" customHeight="1" x14ac:dyDescent="0.35">
      <c r="A9" s="43"/>
    </row>
    <row r="10" spans="1:2" ht="23.25" customHeight="1" x14ac:dyDescent="0.35">
      <c r="A10" s="42" t="s">
        <v>6</v>
      </c>
      <c r="B10" s="69" t="s">
        <v>7</v>
      </c>
    </row>
    <row r="11" spans="1:2" ht="17.25" customHeight="1" x14ac:dyDescent="0.35">
      <c r="A11" s="44" t="s">
        <v>8</v>
      </c>
    </row>
    <row r="12" spans="1:2" ht="17.25" customHeight="1" x14ac:dyDescent="0.35">
      <c r="A12" s="43" t="s">
        <v>9</v>
      </c>
    </row>
    <row r="13" spans="1:2" ht="17.25" customHeight="1" x14ac:dyDescent="0.35">
      <c r="A13" s="43" t="s">
        <v>10</v>
      </c>
    </row>
    <row r="14" spans="1:2" ht="17.25" customHeight="1" x14ac:dyDescent="0.35">
      <c r="A14" s="45" t="s">
        <v>11</v>
      </c>
    </row>
    <row r="15" spans="1:2" ht="17.25" customHeight="1" x14ac:dyDescent="0.35">
      <c r="A15" s="43" t="s">
        <v>12</v>
      </c>
    </row>
    <row r="16" spans="1:2" ht="17.25" customHeight="1" x14ac:dyDescent="0.35">
      <c r="A16" s="43"/>
    </row>
    <row r="17" spans="1:1" ht="23.25" customHeight="1" x14ac:dyDescent="0.35">
      <c r="A17" s="42" t="s">
        <v>13</v>
      </c>
    </row>
    <row r="18" spans="1:1" ht="17.25" customHeight="1" x14ac:dyDescent="0.35">
      <c r="A18" s="45" t="s">
        <v>14</v>
      </c>
    </row>
    <row r="19" spans="1:1" ht="17.25" customHeight="1" x14ac:dyDescent="0.35">
      <c r="A19" s="45" t="s">
        <v>15</v>
      </c>
    </row>
    <row r="20" spans="1:1" ht="17.25" customHeight="1" x14ac:dyDescent="0.35">
      <c r="A20" s="65" t="s">
        <v>16</v>
      </c>
    </row>
    <row r="21" spans="1:1" ht="17.25" customHeight="1" x14ac:dyDescent="0.35">
      <c r="A21" s="46"/>
    </row>
    <row r="22" spans="1:1" ht="23.25" customHeight="1" x14ac:dyDescent="0.35">
      <c r="A22" s="42" t="s">
        <v>17</v>
      </c>
    </row>
    <row r="23" spans="1:1" ht="17.25" customHeight="1" x14ac:dyDescent="0.35">
      <c r="A23" s="46" t="s">
        <v>18</v>
      </c>
    </row>
    <row r="24" spans="1:1" ht="17.25" customHeight="1" x14ac:dyDescent="0.35">
      <c r="A24" s="46"/>
    </row>
    <row r="25" spans="1:1" ht="23.25" customHeight="1" x14ac:dyDescent="0.35">
      <c r="A25" s="42" t="s">
        <v>19</v>
      </c>
    </row>
    <row r="26" spans="1:1" ht="17.25" customHeight="1" x14ac:dyDescent="0.35">
      <c r="A26" s="47" t="s">
        <v>20</v>
      </c>
    </row>
    <row r="27" spans="1:1" ht="32.25" customHeight="1" x14ac:dyDescent="0.35">
      <c r="A27" s="45" t="s">
        <v>21</v>
      </c>
    </row>
    <row r="28" spans="1:1" ht="17.25" customHeight="1" x14ac:dyDescent="0.35">
      <c r="A28" s="47" t="s">
        <v>22</v>
      </c>
    </row>
    <row r="29" spans="1:1" ht="32.25" customHeight="1" x14ac:dyDescent="0.35">
      <c r="A29" s="45" t="s">
        <v>23</v>
      </c>
    </row>
    <row r="30" spans="1:1" ht="17.25" customHeight="1" x14ac:dyDescent="0.35">
      <c r="A30" s="47" t="s">
        <v>24</v>
      </c>
    </row>
    <row r="31" spans="1:1" ht="17.25" customHeight="1" x14ac:dyDescent="0.35">
      <c r="A31" s="45" t="s">
        <v>25</v>
      </c>
    </row>
    <row r="32" spans="1:1" ht="17.25" customHeight="1" x14ac:dyDescent="0.35">
      <c r="A32" s="47" t="s">
        <v>26</v>
      </c>
    </row>
    <row r="33" spans="1:1" ht="32.25" customHeight="1" x14ac:dyDescent="0.35">
      <c r="A33" s="45" t="s">
        <v>27</v>
      </c>
    </row>
    <row r="34" spans="1:1" ht="32.25" customHeight="1" x14ac:dyDescent="0.35">
      <c r="A34" s="44" t="s">
        <v>28</v>
      </c>
    </row>
    <row r="35" spans="1:1" ht="17.25" customHeight="1" x14ac:dyDescent="0.35">
      <c r="A35" s="47" t="s">
        <v>29</v>
      </c>
    </row>
    <row r="36" spans="1:1" ht="32.25" customHeight="1" x14ac:dyDescent="0.35">
      <c r="A36" s="45" t="s">
        <v>30</v>
      </c>
    </row>
    <row r="37" spans="1:1" ht="32.25" customHeight="1" x14ac:dyDescent="0.35">
      <c r="A37" s="45" t="s">
        <v>31</v>
      </c>
    </row>
    <row r="38" spans="1:1" ht="32.25" customHeight="1" x14ac:dyDescent="0.35">
      <c r="A38" s="45" t="s">
        <v>32</v>
      </c>
    </row>
    <row r="39" spans="1:1" ht="17.25" customHeight="1" x14ac:dyDescent="0.35">
      <c r="A39" s="44"/>
    </row>
    <row r="40" spans="1:1" ht="22.5" customHeight="1" x14ac:dyDescent="0.35">
      <c r="A40" s="42" t="s">
        <v>33</v>
      </c>
    </row>
    <row r="41" spans="1:1" ht="17.25" customHeight="1" x14ac:dyDescent="0.35">
      <c r="A41" s="51" t="s">
        <v>34</v>
      </c>
    </row>
    <row r="42" spans="1:1" ht="17.25" customHeight="1" x14ac:dyDescent="0.35">
      <c r="A42" s="48" t="s">
        <v>35</v>
      </c>
    </row>
    <row r="43" spans="1:1" ht="17.25" customHeight="1" x14ac:dyDescent="0.35">
      <c r="A43" s="46" t="s">
        <v>36</v>
      </c>
    </row>
    <row r="44" spans="1:1" ht="32.25" customHeight="1" x14ac:dyDescent="0.35">
      <c r="A44" s="46" t="s">
        <v>37</v>
      </c>
    </row>
    <row r="45" spans="1:1" ht="32.25" customHeight="1" x14ac:dyDescent="0.35">
      <c r="A45" s="46" t="s">
        <v>38</v>
      </c>
    </row>
    <row r="46" spans="1:1" ht="17.25" customHeight="1" x14ac:dyDescent="0.35">
      <c r="A46" s="49" t="s">
        <v>39</v>
      </c>
    </row>
    <row r="47" spans="1:1" ht="32.25" customHeight="1" x14ac:dyDescent="0.35">
      <c r="A47" s="45" t="s">
        <v>40</v>
      </c>
    </row>
    <row r="48" spans="1:1" ht="32.25" customHeight="1" x14ac:dyDescent="0.35">
      <c r="A48" s="45" t="s">
        <v>41</v>
      </c>
    </row>
    <row r="49" spans="1:1" ht="32.25" customHeight="1" x14ac:dyDescent="0.35">
      <c r="A49" s="46" t="s">
        <v>42</v>
      </c>
    </row>
    <row r="50" spans="1:1" ht="17.25" customHeight="1" x14ac:dyDescent="0.35">
      <c r="A50" s="46" t="s">
        <v>43</v>
      </c>
    </row>
    <row r="51" spans="1:1" x14ac:dyDescent="0.35">
      <c r="A51" s="46" t="s">
        <v>44</v>
      </c>
    </row>
    <row r="52" spans="1:1" ht="17.25" customHeight="1" x14ac:dyDescent="0.35">
      <c r="A52" s="46"/>
    </row>
    <row r="53" spans="1:1" ht="22.5" customHeight="1" x14ac:dyDescent="0.35">
      <c r="A53" s="42" t="s">
        <v>45</v>
      </c>
    </row>
    <row r="54" spans="1:1" ht="32.25" customHeight="1" x14ac:dyDescent="0.35">
      <c r="A54" s="127" t="s">
        <v>46</v>
      </c>
    </row>
    <row r="55" spans="1:1" ht="17.25" customHeight="1" x14ac:dyDescent="0.35">
      <c r="A55" s="50" t="s">
        <v>47</v>
      </c>
    </row>
    <row r="56" spans="1:1" ht="17.25" customHeight="1" x14ac:dyDescent="0.35">
      <c r="A56" s="51" t="s">
        <v>48</v>
      </c>
    </row>
    <row r="57" spans="1:1" ht="17.25" customHeight="1" x14ac:dyDescent="0.35">
      <c r="A57" s="65" t="s">
        <v>49</v>
      </c>
    </row>
    <row r="58" spans="1:1" ht="17.25" customHeight="1" x14ac:dyDescent="0.35">
      <c r="A58" s="126" t="s">
        <v>50</v>
      </c>
    </row>
    <row r="59" spans="1:1" x14ac:dyDescent="0.35"/>
    <row r="61" spans="1:1" hidden="1" x14ac:dyDescent="0.35">
      <c r="A61" s="52"/>
    </row>
    <row r="62" spans="1:1" x14ac:dyDescent="0.35"/>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6"/>
  <sheetViews>
    <sheetView workbookViewId="0">
      <selection activeCell="A9" sqref="A9:F9"/>
    </sheetView>
  </sheetViews>
  <sheetFormatPr defaultColWidth="0" defaultRowHeight="12.75" zeroHeight="1" x14ac:dyDescent="0.35"/>
  <cols>
    <col min="1" max="1" width="35.73046875" customWidth="1"/>
    <col min="2" max="2" width="21.53125" customWidth="1"/>
    <col min="3" max="3" width="33.53125" customWidth="1"/>
    <col min="4" max="4" width="4.46484375" customWidth="1"/>
    <col min="5" max="5" width="29" customWidth="1"/>
    <col min="6" max="6" width="19" customWidth="1"/>
    <col min="7" max="7" width="42" customWidth="1"/>
    <col min="8" max="11" width="9.19921875" hidden="1" customWidth="1"/>
    <col min="12" max="16384" width="9.19921875" hidden="1"/>
  </cols>
  <sheetData>
    <row r="1" spans="1:11" ht="26.25" customHeight="1" x14ac:dyDescent="0.35">
      <c r="A1" s="136" t="s">
        <v>51</v>
      </c>
      <c r="B1" s="136"/>
      <c r="C1" s="136"/>
      <c r="D1" s="136"/>
      <c r="E1" s="136"/>
      <c r="F1" s="136"/>
      <c r="G1" s="17"/>
      <c r="H1" s="17"/>
      <c r="I1" s="17"/>
      <c r="J1" s="17"/>
      <c r="K1" s="17"/>
    </row>
    <row r="2" spans="1:11" ht="21" customHeight="1" x14ac:dyDescent="0.35">
      <c r="A2" s="3" t="s">
        <v>52</v>
      </c>
      <c r="B2" s="137" t="s">
        <v>171</v>
      </c>
      <c r="C2" s="137"/>
      <c r="D2" s="137"/>
      <c r="E2" s="137"/>
      <c r="F2" s="137"/>
      <c r="G2" s="17"/>
      <c r="H2" s="17"/>
      <c r="I2" s="17"/>
      <c r="J2" s="17"/>
      <c r="K2" s="17"/>
    </row>
    <row r="3" spans="1:11" ht="15" x14ac:dyDescent="0.35">
      <c r="A3" s="3" t="s">
        <v>53</v>
      </c>
      <c r="B3" s="137" t="s">
        <v>172</v>
      </c>
      <c r="C3" s="137"/>
      <c r="D3" s="137"/>
      <c r="E3" s="137"/>
      <c r="F3" s="137"/>
      <c r="G3" s="17"/>
      <c r="H3" s="17"/>
      <c r="I3" s="17"/>
      <c r="J3" s="17"/>
      <c r="K3" s="17"/>
    </row>
    <row r="4" spans="1:11" ht="21" customHeight="1" x14ac:dyDescent="0.35">
      <c r="A4" s="3" t="s">
        <v>54</v>
      </c>
      <c r="B4" s="138">
        <v>45839</v>
      </c>
      <c r="C4" s="138"/>
      <c r="D4" s="138"/>
      <c r="E4" s="138"/>
      <c r="F4" s="138"/>
      <c r="G4" s="17"/>
      <c r="H4" s="17"/>
      <c r="I4" s="17"/>
      <c r="J4" s="17"/>
      <c r="K4" s="17"/>
    </row>
    <row r="5" spans="1:11" ht="21" customHeight="1" x14ac:dyDescent="0.35">
      <c r="A5" s="3" t="s">
        <v>55</v>
      </c>
      <c r="B5" s="138">
        <v>46203</v>
      </c>
      <c r="C5" s="138"/>
      <c r="D5" s="138"/>
      <c r="E5" s="138"/>
      <c r="F5" s="138"/>
      <c r="G5" s="17"/>
      <c r="H5" s="17"/>
      <c r="I5" s="17"/>
      <c r="J5" s="17"/>
      <c r="K5" s="17"/>
    </row>
    <row r="6" spans="1:11" ht="21" customHeight="1" x14ac:dyDescent="0.35">
      <c r="A6" s="3" t="s">
        <v>56</v>
      </c>
      <c r="B6" s="135"/>
      <c r="C6" s="135"/>
      <c r="D6" s="135"/>
      <c r="E6" s="135"/>
      <c r="F6" s="135"/>
      <c r="G6" s="23"/>
      <c r="H6" s="17"/>
      <c r="I6" s="17"/>
      <c r="J6" s="17"/>
      <c r="K6" s="17"/>
    </row>
    <row r="7" spans="1:11" ht="30" x14ac:dyDescent="0.35">
      <c r="A7" s="3" t="s">
        <v>57</v>
      </c>
      <c r="B7" s="134"/>
      <c r="C7" s="134"/>
      <c r="D7" s="134"/>
      <c r="E7" s="134"/>
      <c r="F7" s="134"/>
      <c r="G7" s="23"/>
      <c r="H7" s="17"/>
      <c r="I7" s="17"/>
      <c r="J7" s="17"/>
      <c r="K7" s="17"/>
    </row>
    <row r="8" spans="1:11" ht="25.5" customHeight="1" x14ac:dyDescent="0.35">
      <c r="A8" s="3" t="s">
        <v>59</v>
      </c>
      <c r="B8" s="134"/>
      <c r="C8" s="134"/>
      <c r="D8" s="134"/>
      <c r="E8" s="134"/>
      <c r="F8" s="134"/>
      <c r="G8" s="23"/>
      <c r="H8" s="17"/>
      <c r="I8" s="17"/>
      <c r="J8" s="17"/>
      <c r="K8" s="17"/>
    </row>
    <row r="9" spans="1:11" ht="66.75" customHeight="1" x14ac:dyDescent="0.35">
      <c r="A9" s="133" t="s">
        <v>61</v>
      </c>
      <c r="B9" s="133"/>
      <c r="C9" s="133"/>
      <c r="D9" s="133"/>
      <c r="E9" s="133"/>
      <c r="F9" s="133"/>
      <c r="G9" s="23"/>
      <c r="H9" s="17"/>
      <c r="I9" s="17"/>
      <c r="J9" s="17"/>
      <c r="K9" s="17"/>
    </row>
    <row r="10" spans="1:11" s="93" customFormat="1" ht="36" customHeight="1" x14ac:dyDescent="0.4">
      <c r="A10" s="87" t="s">
        <v>62</v>
      </c>
      <c r="B10" s="88" t="s">
        <v>63</v>
      </c>
      <c r="C10" s="88" t="s">
        <v>64</v>
      </c>
      <c r="D10" s="89"/>
      <c r="E10" s="90" t="s">
        <v>29</v>
      </c>
      <c r="F10" s="91" t="s">
        <v>65</v>
      </c>
      <c r="G10" s="92"/>
      <c r="H10" s="92"/>
      <c r="I10" s="92"/>
      <c r="J10" s="92"/>
      <c r="K10" s="92"/>
    </row>
    <row r="11" spans="1:11" ht="27.75" customHeight="1" x14ac:dyDescent="0.4">
      <c r="A11" s="8" t="s">
        <v>66</v>
      </c>
      <c r="B11" s="59">
        <f>B15+B16+B17</f>
        <v>5957.7300000000005</v>
      </c>
      <c r="C11" s="66" t="str">
        <f>IF(Travel!B6="",A34,Travel!B6)</f>
        <v>Figures include GST (where applicable)</v>
      </c>
      <c r="D11" s="6"/>
      <c r="E11" s="8" t="s">
        <v>67</v>
      </c>
      <c r="F11" s="33">
        <f>'Gifts and benefits'!C25</f>
        <v>0</v>
      </c>
      <c r="G11" s="29"/>
      <c r="H11" s="29"/>
      <c r="I11" s="29"/>
      <c r="J11" s="29"/>
      <c r="K11" s="29"/>
    </row>
    <row r="12" spans="1:11" ht="27.75" customHeight="1" x14ac:dyDescent="0.4">
      <c r="A12" s="8" t="s">
        <v>24</v>
      </c>
      <c r="B12" s="59">
        <f>Hospitality!B36</f>
        <v>559.35</v>
      </c>
      <c r="C12" s="66" t="str">
        <f>IF(Hospitality!B6="",A34,Hospitality!B6)</f>
        <v>Figures include GST (where applicable)</v>
      </c>
      <c r="D12" s="6"/>
      <c r="E12" s="8" t="s">
        <v>68</v>
      </c>
      <c r="F12" s="33">
        <f>'Gifts and benefits'!C26</f>
        <v>0</v>
      </c>
      <c r="G12" s="29"/>
      <c r="H12" s="29"/>
      <c r="I12" s="29"/>
      <c r="J12" s="29"/>
      <c r="K12" s="29"/>
    </row>
    <row r="13" spans="1:11" ht="27.75" customHeight="1" x14ac:dyDescent="0.35">
      <c r="A13" s="8" t="s">
        <v>69</v>
      </c>
      <c r="B13" s="59">
        <f>'All other expenses'!B32</f>
        <v>6165.7616666666681</v>
      </c>
      <c r="C13" s="66" t="str">
        <f>IF('All other expenses'!B6="",A34,'All other expenses'!B6)</f>
        <v>Figures include GST (where applicable)</v>
      </c>
      <c r="D13" s="6"/>
      <c r="E13" s="8" t="s">
        <v>70</v>
      </c>
      <c r="F13" s="33">
        <f>'Gifts and benefits'!C27</f>
        <v>0</v>
      </c>
      <c r="G13" s="17"/>
      <c r="H13" s="17"/>
      <c r="I13" s="17"/>
      <c r="J13" s="17"/>
      <c r="K13" s="17"/>
    </row>
    <row r="14" spans="1:11" ht="12.75" customHeight="1" x14ac:dyDescent="0.35">
      <c r="A14" s="7"/>
      <c r="B14" s="60"/>
      <c r="C14" s="67"/>
      <c r="D14" s="34"/>
      <c r="E14" s="6"/>
      <c r="F14" s="35"/>
      <c r="G14" s="17"/>
      <c r="H14" s="17"/>
      <c r="I14" s="17"/>
      <c r="J14" s="17"/>
      <c r="K14" s="17"/>
    </row>
    <row r="15" spans="1:11" ht="27.75" customHeight="1" x14ac:dyDescent="0.35">
      <c r="A15" s="9" t="s">
        <v>71</v>
      </c>
      <c r="B15" s="61">
        <f>Travel!B28</f>
        <v>1371.33</v>
      </c>
      <c r="C15" s="68" t="str">
        <f>C11</f>
        <v>Figures include GST (where applicable)</v>
      </c>
      <c r="D15" s="6"/>
      <c r="E15" s="6"/>
      <c r="F15" s="35"/>
      <c r="G15" s="17"/>
      <c r="H15" s="17"/>
      <c r="I15" s="17"/>
      <c r="J15" s="17"/>
      <c r="K15" s="17"/>
    </row>
    <row r="16" spans="1:11" ht="27.75" customHeight="1" x14ac:dyDescent="0.35">
      <c r="A16" s="9" t="s">
        <v>72</v>
      </c>
      <c r="B16" s="61">
        <f>Travel!B68</f>
        <v>4586.4000000000005</v>
      </c>
      <c r="C16" s="68" t="str">
        <f>C11</f>
        <v>Figures include GST (where applicable)</v>
      </c>
      <c r="D16" s="36"/>
      <c r="E16" s="6"/>
      <c r="F16" s="37"/>
      <c r="G16" s="17"/>
      <c r="H16" s="17"/>
      <c r="I16" s="17"/>
      <c r="J16" s="17"/>
      <c r="K16" s="17"/>
    </row>
    <row r="17" spans="1:11" ht="27.75" customHeight="1" x14ac:dyDescent="0.35">
      <c r="A17" s="9" t="s">
        <v>73</v>
      </c>
      <c r="B17" s="61">
        <f>Travel!B82</f>
        <v>0</v>
      </c>
      <c r="C17" s="68" t="str">
        <f>C11</f>
        <v>Figures include GST (where applicable)</v>
      </c>
      <c r="D17" s="6"/>
      <c r="E17" s="6"/>
      <c r="F17" s="37"/>
      <c r="G17" s="17"/>
      <c r="H17" s="17"/>
      <c r="I17" s="17"/>
      <c r="J17" s="17"/>
      <c r="K17" s="17"/>
    </row>
    <row r="18" spans="1:11" ht="27.75" customHeight="1" x14ac:dyDescent="0.4">
      <c r="A18" s="17"/>
      <c r="B18" s="19"/>
      <c r="C18" s="17"/>
      <c r="D18" s="5"/>
      <c r="E18" s="5"/>
      <c r="F18" s="28"/>
      <c r="G18" s="17"/>
      <c r="H18" s="17"/>
      <c r="I18" s="17"/>
      <c r="J18" s="17"/>
      <c r="K18" s="17"/>
    </row>
    <row r="19" spans="1:11" ht="13.15" x14ac:dyDescent="0.4">
      <c r="A19" s="18" t="s">
        <v>74</v>
      </c>
      <c r="B19" s="19"/>
      <c r="C19" s="17"/>
      <c r="D19" s="17"/>
      <c r="E19" s="17"/>
      <c r="F19" s="17"/>
      <c r="G19" s="17"/>
      <c r="H19" s="17"/>
      <c r="I19" s="17"/>
      <c r="J19" s="17"/>
      <c r="K19" s="17"/>
    </row>
    <row r="20" spans="1:11" x14ac:dyDescent="0.35">
      <c r="A20" s="20" t="s">
        <v>75</v>
      </c>
      <c r="D20" s="17"/>
      <c r="E20" s="17"/>
      <c r="F20" s="17"/>
      <c r="G20" s="17"/>
      <c r="H20" s="17"/>
      <c r="I20" s="17"/>
      <c r="J20" s="17"/>
      <c r="K20" s="17"/>
    </row>
    <row r="21" spans="1:11" ht="12.75" customHeight="1" x14ac:dyDescent="0.35">
      <c r="A21" s="20" t="s">
        <v>76</v>
      </c>
      <c r="D21" s="17"/>
      <c r="E21" s="17"/>
      <c r="F21" s="17"/>
      <c r="G21" s="17"/>
      <c r="H21" s="17"/>
      <c r="I21" s="17"/>
      <c r="J21" s="17"/>
      <c r="K21" s="17"/>
    </row>
    <row r="22" spans="1:11" ht="12.75" customHeight="1" x14ac:dyDescent="0.35">
      <c r="A22" s="20" t="s">
        <v>77</v>
      </c>
      <c r="D22" s="17"/>
      <c r="E22" s="17"/>
      <c r="F22" s="17"/>
      <c r="G22" s="17"/>
      <c r="H22" s="17"/>
      <c r="I22" s="17"/>
      <c r="J22" s="17"/>
      <c r="K22" s="17"/>
    </row>
    <row r="23" spans="1:11" ht="12.75" customHeight="1" x14ac:dyDescent="0.35">
      <c r="A23" s="20" t="s">
        <v>78</v>
      </c>
      <c r="D23" s="17"/>
      <c r="E23" s="17"/>
      <c r="F23" s="17"/>
      <c r="G23" s="17"/>
      <c r="H23" s="17"/>
      <c r="I23" s="17"/>
      <c r="J23" s="17"/>
      <c r="K23" s="17"/>
    </row>
    <row r="24" spans="1:11" x14ac:dyDescent="0.35">
      <c r="A24" s="26"/>
      <c r="B24" s="17"/>
      <c r="C24" s="17"/>
      <c r="D24" s="17"/>
      <c r="E24" s="17"/>
      <c r="F24" s="17"/>
      <c r="G24" s="17"/>
      <c r="H24" s="17"/>
      <c r="I24" s="17"/>
      <c r="J24" s="17"/>
      <c r="K24" s="17"/>
    </row>
    <row r="25" spans="1:11" ht="13.15" hidden="1" x14ac:dyDescent="0.4">
      <c r="A25" s="12" t="s">
        <v>79</v>
      </c>
      <c r="B25" s="13"/>
      <c r="C25" s="13"/>
      <c r="D25" s="13"/>
      <c r="E25" s="13"/>
      <c r="F25" s="13"/>
      <c r="G25" s="17"/>
      <c r="H25" s="17"/>
      <c r="I25" s="17"/>
      <c r="J25" s="17"/>
      <c r="K25" s="17"/>
    </row>
    <row r="26" spans="1:11" ht="12.75" hidden="1" customHeight="1" x14ac:dyDescent="0.35">
      <c r="A26" s="11" t="s">
        <v>80</v>
      </c>
      <c r="B26" s="4"/>
      <c r="C26" s="4"/>
      <c r="D26" s="11"/>
      <c r="E26" s="11"/>
      <c r="F26" s="11"/>
      <c r="G26" s="17"/>
      <c r="H26" s="17"/>
      <c r="I26" s="17"/>
      <c r="J26" s="17"/>
      <c r="K26" s="17"/>
    </row>
    <row r="27" spans="1:11" hidden="1" x14ac:dyDescent="0.35">
      <c r="A27" s="10" t="s">
        <v>81</v>
      </c>
      <c r="B27" s="10"/>
      <c r="C27" s="10"/>
      <c r="D27" s="10"/>
      <c r="E27" s="10"/>
      <c r="F27" s="10"/>
      <c r="G27" s="17"/>
      <c r="H27" s="17"/>
      <c r="I27" s="17"/>
      <c r="J27" s="17"/>
      <c r="K27" s="17"/>
    </row>
    <row r="28" spans="1:11" hidden="1" x14ac:dyDescent="0.35">
      <c r="A28" s="10" t="s">
        <v>82</v>
      </c>
      <c r="B28" s="10"/>
      <c r="C28" s="10"/>
      <c r="D28" s="10"/>
      <c r="E28" s="10"/>
      <c r="F28" s="10"/>
      <c r="G28" s="17"/>
      <c r="H28" s="17"/>
      <c r="I28" s="17"/>
      <c r="J28" s="17"/>
      <c r="K28" s="17"/>
    </row>
    <row r="29" spans="1:11" hidden="1" x14ac:dyDescent="0.35">
      <c r="A29" s="11" t="s">
        <v>83</v>
      </c>
      <c r="B29" s="11"/>
      <c r="C29" s="11"/>
      <c r="D29" s="11"/>
      <c r="E29" s="11"/>
      <c r="F29" s="11"/>
      <c r="G29" s="17"/>
      <c r="H29" s="17"/>
      <c r="I29" s="17"/>
      <c r="J29" s="17"/>
      <c r="K29" s="17"/>
    </row>
    <row r="30" spans="1:11" hidden="1" x14ac:dyDescent="0.35">
      <c r="A30" s="11" t="s">
        <v>84</v>
      </c>
      <c r="B30" s="11"/>
      <c r="C30" s="11"/>
      <c r="D30" s="11"/>
      <c r="E30" s="11"/>
      <c r="F30" s="11"/>
      <c r="G30" s="17"/>
      <c r="H30" s="17"/>
      <c r="I30" s="17"/>
      <c r="J30" s="17"/>
      <c r="K30" s="17"/>
    </row>
    <row r="31" spans="1:11" hidden="1" x14ac:dyDescent="0.35">
      <c r="A31" s="10" t="s">
        <v>85</v>
      </c>
      <c r="B31" s="10"/>
      <c r="C31" s="10"/>
      <c r="D31" s="10"/>
      <c r="E31" s="10"/>
      <c r="F31" s="10"/>
      <c r="G31" s="17"/>
      <c r="H31" s="17"/>
      <c r="I31" s="17"/>
      <c r="J31" s="17"/>
      <c r="K31" s="17"/>
    </row>
    <row r="32" spans="1:11" hidden="1" x14ac:dyDescent="0.35">
      <c r="A32" s="10" t="s">
        <v>86</v>
      </c>
      <c r="B32" s="10"/>
      <c r="C32" s="10"/>
      <c r="D32" s="10"/>
      <c r="E32" s="10"/>
      <c r="F32" s="10"/>
      <c r="G32" s="17"/>
      <c r="H32" s="17"/>
      <c r="I32" s="17"/>
      <c r="J32" s="17"/>
      <c r="K32" s="17"/>
    </row>
    <row r="33" spans="1:11" hidden="1" x14ac:dyDescent="0.35">
      <c r="A33" s="10" t="s">
        <v>87</v>
      </c>
      <c r="B33" s="10"/>
      <c r="C33" s="10"/>
      <c r="D33" s="10"/>
      <c r="E33" s="10"/>
      <c r="F33" s="10"/>
      <c r="G33" s="17"/>
      <c r="H33" s="17"/>
      <c r="I33" s="17"/>
      <c r="J33" s="17"/>
      <c r="K33" s="17"/>
    </row>
    <row r="34" spans="1:11" hidden="1" x14ac:dyDescent="0.35">
      <c r="A34" s="11" t="s">
        <v>88</v>
      </c>
      <c r="B34" s="11"/>
      <c r="C34" s="11"/>
      <c r="D34" s="11"/>
      <c r="E34" s="11"/>
      <c r="F34" s="11"/>
      <c r="G34" s="17"/>
      <c r="H34" s="17"/>
      <c r="I34" s="17"/>
      <c r="J34" s="17"/>
      <c r="K34" s="17"/>
    </row>
    <row r="35" spans="1:11" hidden="1" x14ac:dyDescent="0.35">
      <c r="A35" s="11" t="s">
        <v>89</v>
      </c>
      <c r="B35" s="11"/>
      <c r="C35" s="11"/>
      <c r="D35" s="11"/>
      <c r="E35" s="11"/>
      <c r="F35" s="11"/>
      <c r="G35" s="17"/>
      <c r="H35" s="17"/>
      <c r="I35" s="17"/>
      <c r="J35" s="17"/>
      <c r="K35" s="17"/>
    </row>
    <row r="36" spans="1:11" hidden="1" x14ac:dyDescent="0.35">
      <c r="A36" s="10" t="s">
        <v>58</v>
      </c>
      <c r="B36" s="63"/>
      <c r="C36" s="63"/>
      <c r="D36" s="63"/>
      <c r="E36" s="63"/>
      <c r="F36" s="63"/>
      <c r="G36" s="17"/>
      <c r="H36" s="17"/>
      <c r="I36" s="17"/>
      <c r="J36" s="17"/>
      <c r="K36" s="17"/>
    </row>
    <row r="37" spans="1:11" hidden="1" x14ac:dyDescent="0.35">
      <c r="A37" s="10" t="s">
        <v>90</v>
      </c>
      <c r="B37" s="63"/>
      <c r="C37" s="63"/>
      <c r="D37" s="63"/>
      <c r="E37" s="63"/>
      <c r="F37" s="63"/>
      <c r="G37" s="17"/>
      <c r="H37" s="17"/>
      <c r="I37" s="17"/>
      <c r="J37" s="17"/>
      <c r="K37" s="17"/>
    </row>
    <row r="38" spans="1:11" hidden="1" x14ac:dyDescent="0.35">
      <c r="A38" s="10" t="s">
        <v>60</v>
      </c>
      <c r="B38" s="63"/>
      <c r="C38" s="63"/>
      <c r="D38" s="63"/>
      <c r="E38" s="63"/>
      <c r="F38" s="63"/>
      <c r="G38" s="17"/>
      <c r="H38" s="17"/>
      <c r="I38" s="17"/>
      <c r="J38" s="17"/>
      <c r="K38" s="17"/>
    </row>
    <row r="39" spans="1:11" hidden="1" x14ac:dyDescent="0.35">
      <c r="A39" s="11" t="s">
        <v>91</v>
      </c>
      <c r="B39" s="4"/>
      <c r="C39" s="4"/>
      <c r="D39" s="4"/>
      <c r="E39" s="4"/>
      <c r="F39" s="4"/>
      <c r="G39" s="17"/>
      <c r="H39" s="17"/>
      <c r="I39" s="17"/>
      <c r="J39" s="17"/>
      <c r="K39" s="17"/>
    </row>
    <row r="40" spans="1:11" hidden="1" x14ac:dyDescent="0.35">
      <c r="A40" s="4" t="s">
        <v>92</v>
      </c>
      <c r="B40" s="4"/>
      <c r="C40" s="4"/>
      <c r="D40" s="4"/>
      <c r="E40" s="4"/>
      <c r="F40" s="4"/>
      <c r="G40" s="17"/>
      <c r="H40" s="17"/>
      <c r="I40" s="17"/>
      <c r="J40" s="17"/>
      <c r="K40" s="17"/>
    </row>
    <row r="41" spans="1:11" hidden="1" x14ac:dyDescent="0.35">
      <c r="A41" s="4" t="s">
        <v>93</v>
      </c>
      <c r="B41" s="4"/>
      <c r="C41" s="4"/>
      <c r="D41" s="4"/>
      <c r="E41" s="4"/>
      <c r="F41" s="4"/>
      <c r="G41" s="17"/>
      <c r="H41" s="17"/>
      <c r="I41" s="17"/>
      <c r="J41" s="17"/>
      <c r="K41" s="17"/>
    </row>
    <row r="42" spans="1:11" hidden="1" x14ac:dyDescent="0.35">
      <c r="A42" s="4" t="s">
        <v>94</v>
      </c>
      <c r="B42" s="4"/>
      <c r="C42" s="4"/>
      <c r="D42" s="4"/>
      <c r="E42" s="4"/>
      <c r="F42" s="4"/>
      <c r="G42" s="17"/>
      <c r="H42" s="17"/>
      <c r="I42" s="17"/>
      <c r="J42" s="17"/>
      <c r="K42" s="17"/>
    </row>
    <row r="43" spans="1:11" hidden="1" x14ac:dyDescent="0.35">
      <c r="A43" s="4" t="s">
        <v>95</v>
      </c>
      <c r="B43" s="4"/>
      <c r="C43" s="4"/>
      <c r="D43" s="4"/>
      <c r="E43" s="4"/>
      <c r="F43" s="4"/>
      <c r="G43" s="17"/>
      <c r="H43" s="17"/>
      <c r="I43" s="17"/>
      <c r="J43" s="17"/>
      <c r="K43" s="17"/>
    </row>
    <row r="44" spans="1:11" hidden="1" x14ac:dyDescent="0.35">
      <c r="A44" s="4" t="s">
        <v>96</v>
      </c>
      <c r="B44" s="4"/>
      <c r="C44" s="4"/>
      <c r="D44" s="4"/>
      <c r="E44" s="4"/>
      <c r="F44" s="4"/>
      <c r="G44" s="17"/>
      <c r="H44" s="17"/>
      <c r="I44" s="17"/>
      <c r="J44" s="17"/>
      <c r="K44" s="17"/>
    </row>
    <row r="45" spans="1:11" hidden="1" x14ac:dyDescent="0.35">
      <c r="A45" s="64" t="s">
        <v>97</v>
      </c>
      <c r="B45" s="63"/>
      <c r="C45" s="63"/>
      <c r="D45" s="63"/>
      <c r="E45" s="63"/>
      <c r="F45" s="63"/>
      <c r="G45" s="17"/>
      <c r="H45" s="17"/>
      <c r="I45" s="17"/>
      <c r="J45" s="17"/>
      <c r="K45" s="17"/>
    </row>
    <row r="46" spans="1:11" hidden="1" x14ac:dyDescent="0.35">
      <c r="A46" s="63" t="s">
        <v>98</v>
      </c>
      <c r="B46" s="63"/>
      <c r="C46" s="63"/>
      <c r="D46" s="63"/>
      <c r="E46" s="63"/>
      <c r="F46" s="63"/>
      <c r="G46" s="17"/>
      <c r="H46" s="17"/>
      <c r="I46" s="17"/>
      <c r="J46" s="17"/>
      <c r="K46" s="17"/>
    </row>
    <row r="47" spans="1:11" hidden="1" x14ac:dyDescent="0.35">
      <c r="A47" s="38">
        <v>-20000</v>
      </c>
      <c r="B47" s="4"/>
      <c r="C47" s="4"/>
      <c r="D47" s="4"/>
      <c r="E47" s="4"/>
      <c r="F47" s="4"/>
      <c r="G47" s="17"/>
      <c r="H47" s="17"/>
      <c r="I47" s="17"/>
      <c r="J47" s="17"/>
      <c r="K47" s="17"/>
    </row>
    <row r="48" spans="1:11" ht="25.5" hidden="1" x14ac:dyDescent="0.35">
      <c r="A48" s="81" t="s">
        <v>99</v>
      </c>
      <c r="B48" s="63"/>
      <c r="C48" s="63"/>
      <c r="D48" s="63"/>
      <c r="E48" s="63"/>
      <c r="F48" s="63"/>
      <c r="G48" s="17"/>
      <c r="H48" s="17"/>
      <c r="I48" s="17"/>
      <c r="J48" s="17"/>
      <c r="K48" s="17"/>
    </row>
    <row r="49" spans="1:11" ht="25.5" hidden="1" x14ac:dyDescent="0.35">
      <c r="A49" s="81" t="s">
        <v>100</v>
      </c>
      <c r="B49" s="63"/>
      <c r="C49" s="63"/>
      <c r="D49" s="63"/>
      <c r="E49" s="63"/>
      <c r="F49" s="63"/>
      <c r="G49" s="17"/>
      <c r="H49" s="17"/>
      <c r="I49" s="17"/>
      <c r="J49" s="17"/>
      <c r="K49" s="17"/>
    </row>
    <row r="50" spans="1:11" ht="25.5" hidden="1" x14ac:dyDescent="0.35">
      <c r="A50" s="82" t="s">
        <v>101</v>
      </c>
      <c r="B50" s="4"/>
      <c r="C50" s="4"/>
      <c r="D50" s="4"/>
      <c r="E50" s="4"/>
      <c r="F50" s="4"/>
      <c r="G50" s="17"/>
      <c r="H50" s="17"/>
      <c r="I50" s="17"/>
      <c r="J50" s="17"/>
      <c r="K50" s="17"/>
    </row>
    <row r="51" spans="1:11" ht="25.5" hidden="1" x14ac:dyDescent="0.35">
      <c r="A51" s="82" t="s">
        <v>102</v>
      </c>
      <c r="B51" s="4"/>
      <c r="C51" s="4"/>
      <c r="D51" s="4"/>
      <c r="E51" s="4"/>
      <c r="F51" s="4"/>
      <c r="G51" s="17"/>
      <c r="H51" s="17"/>
      <c r="I51" s="17"/>
      <c r="J51" s="17"/>
      <c r="K51" s="17"/>
    </row>
    <row r="52" spans="1:11" ht="38.25" hidden="1" x14ac:dyDescent="0.4">
      <c r="A52" s="82" t="s">
        <v>103</v>
      </c>
      <c r="B52" s="74"/>
      <c r="C52" s="74"/>
      <c r="D52" s="74"/>
      <c r="E52" s="11"/>
      <c r="F52" s="11"/>
      <c r="G52" s="17"/>
      <c r="H52" s="17"/>
      <c r="I52" s="17"/>
      <c r="J52" s="17"/>
      <c r="K52" s="17"/>
    </row>
    <row r="53" spans="1:11" ht="13.15" hidden="1" x14ac:dyDescent="0.4">
      <c r="A53" s="79" t="s">
        <v>104</v>
      </c>
      <c r="B53" s="73"/>
      <c r="C53" s="73"/>
      <c r="D53" s="73"/>
      <c r="E53" s="10"/>
      <c r="F53" s="10" t="b">
        <v>1</v>
      </c>
      <c r="G53" s="17"/>
      <c r="H53" s="17"/>
      <c r="I53" s="17"/>
      <c r="J53" s="17"/>
      <c r="K53" s="17"/>
    </row>
    <row r="54" spans="1:11" ht="13.15" hidden="1" x14ac:dyDescent="0.4">
      <c r="A54" s="80" t="s">
        <v>105</v>
      </c>
      <c r="B54" s="79"/>
      <c r="C54" s="79"/>
      <c r="D54" s="79"/>
      <c r="E54" s="10"/>
      <c r="F54" s="10" t="b">
        <v>0</v>
      </c>
      <c r="G54" s="17"/>
      <c r="H54" s="17"/>
      <c r="I54" s="17"/>
      <c r="J54" s="17"/>
      <c r="K54" s="17"/>
    </row>
    <row r="55" spans="1:11" ht="13.15" hidden="1" x14ac:dyDescent="0.35">
      <c r="A55" s="83"/>
      <c r="B55" s="75">
        <f>COUNT(Travel!B12:B27)</f>
        <v>13</v>
      </c>
      <c r="C55" s="75"/>
      <c r="D55" s="75">
        <f>COUNTIF(Travel!D12:D27,"*")</f>
        <v>13</v>
      </c>
      <c r="E55" s="76"/>
      <c r="F55" s="76" t="b">
        <f>MIN(B55,D55)=MAX(B55,D55)</f>
        <v>1</v>
      </c>
      <c r="G55" s="17"/>
      <c r="H55" s="17"/>
      <c r="I55" s="17"/>
      <c r="J55" s="17"/>
      <c r="K55" s="17"/>
    </row>
    <row r="56" spans="1:11" ht="13.15" hidden="1" x14ac:dyDescent="0.35">
      <c r="A56" s="83" t="s">
        <v>106</v>
      </c>
      <c r="B56" s="75">
        <f>COUNT(Travel!B33:B67)</f>
        <v>23</v>
      </c>
      <c r="C56" s="75"/>
      <c r="D56" s="75">
        <f>COUNTIF(Travel!D33:D67,"*")</f>
        <v>23</v>
      </c>
      <c r="E56" s="76"/>
      <c r="F56" s="76" t="b">
        <f>MIN(B56,D56)=MAX(B56,D56)</f>
        <v>1</v>
      </c>
    </row>
    <row r="57" spans="1:11" ht="13.15" hidden="1" x14ac:dyDescent="0.4">
      <c r="A57" s="84"/>
      <c r="B57" s="75">
        <f>COUNT(Travel!B72:B81)</f>
        <v>0</v>
      </c>
      <c r="C57" s="75"/>
      <c r="D57" s="75">
        <f>COUNTIF(Travel!D72:D81,"*")</f>
        <v>0</v>
      </c>
      <c r="E57" s="76"/>
      <c r="F57" s="76" t="b">
        <f>MIN(B57,D57)=MAX(B57,D57)</f>
        <v>1</v>
      </c>
    </row>
    <row r="58" spans="1:11" ht="13.15" hidden="1" x14ac:dyDescent="0.4">
      <c r="A58" s="85" t="s">
        <v>107</v>
      </c>
      <c r="B58" s="77">
        <f>COUNT(Hospitality!B11:B35)</f>
        <v>23</v>
      </c>
      <c r="C58" s="77"/>
      <c r="D58" s="77">
        <f>COUNTIF(Hospitality!D11:D35,"*")</f>
        <v>23</v>
      </c>
      <c r="E58" s="78"/>
      <c r="F58" s="78" t="b">
        <f>MIN(B58,D58)=MAX(B58,D58)</f>
        <v>1</v>
      </c>
    </row>
    <row r="59" spans="1:11" ht="13.15" hidden="1" x14ac:dyDescent="0.4">
      <c r="A59" s="86" t="s">
        <v>108</v>
      </c>
      <c r="B59" s="76">
        <f>COUNT('All other expenses'!B11:B31)</f>
        <v>17</v>
      </c>
      <c r="C59" s="76"/>
      <c r="D59" s="76">
        <f>COUNTIF('All other expenses'!D11:D31,"*")</f>
        <v>17</v>
      </c>
      <c r="E59" s="76"/>
      <c r="F59" s="76" t="b">
        <f>MIN(B59,D59)=MAX(B59,D59)</f>
        <v>1</v>
      </c>
    </row>
    <row r="60" spans="1:11" ht="13.15" hidden="1" x14ac:dyDescent="0.4">
      <c r="A60" s="85" t="s">
        <v>109</v>
      </c>
      <c r="B60" s="77">
        <f>COUNTIF('Gifts and benefits'!B11:B24,"*")</f>
        <v>0</v>
      </c>
      <c r="C60" s="77">
        <f>COUNTIF('Gifts and benefits'!C11:C24,"*")</f>
        <v>0</v>
      </c>
      <c r="D60" s="77"/>
      <c r="E60" s="77">
        <f>COUNTA('Gifts and benefits'!E11:E24)</f>
        <v>0</v>
      </c>
      <c r="F60" s="78" t="b">
        <f>MIN(B60,C60,E60)=MAX(B60,C60,E60)</f>
        <v>1</v>
      </c>
    </row>
    <row r="61" spans="1:11" x14ac:dyDescent="0.35"/>
    <row r="65" customFormat="1" hidden="1" x14ac:dyDescent="0.35"/>
    <row r="66" customFormat="1" hidden="1" x14ac:dyDescent="0.3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52"/>
  <sheetViews>
    <sheetView topLeftCell="A28" workbookViewId="0">
      <selection activeCell="A27" sqref="A27"/>
    </sheetView>
  </sheetViews>
  <sheetFormatPr defaultColWidth="0" defaultRowHeight="12.75" zeroHeight="1" x14ac:dyDescent="0.35"/>
  <cols>
    <col min="1" max="1" width="35.73046875" customWidth="1"/>
    <col min="2" max="2" width="14.265625" customWidth="1"/>
    <col min="3" max="3" width="71.46484375" customWidth="1"/>
    <col min="4" max="4" width="50" customWidth="1"/>
    <col min="5" max="5" width="21.46484375" customWidth="1"/>
    <col min="6" max="6" width="37.53125" customWidth="1"/>
    <col min="7" max="9" width="9.19921875" hidden="1" customWidth="1"/>
    <col min="10" max="13" width="0" hidden="1" customWidth="1"/>
    <col min="14" max="16384" width="9.19921875" hidden="1"/>
  </cols>
  <sheetData>
    <row r="1" spans="1:6" ht="26.25" customHeight="1" x14ac:dyDescent="0.35">
      <c r="A1" s="142" t="s">
        <v>110</v>
      </c>
      <c r="B1" s="142"/>
      <c r="C1" s="142"/>
      <c r="D1" s="142"/>
      <c r="E1" s="142"/>
      <c r="F1" s="17"/>
    </row>
    <row r="2" spans="1:6" ht="21" customHeight="1" x14ac:dyDescent="0.35">
      <c r="A2" s="3" t="s">
        <v>111</v>
      </c>
      <c r="B2" s="140" t="str">
        <f>'Summary and sign-off'!B2:F2</f>
        <v>Takeovers Panel</v>
      </c>
      <c r="C2" s="140"/>
      <c r="D2" s="140"/>
      <c r="E2" s="140"/>
      <c r="F2" s="17"/>
    </row>
    <row r="3" spans="1:6" ht="30" x14ac:dyDescent="0.35">
      <c r="A3" s="3" t="s">
        <v>112</v>
      </c>
      <c r="B3" s="140" t="str">
        <f>'Summary and sign-off'!B3:F3</f>
        <v>Andrew Hudson</v>
      </c>
      <c r="C3" s="140"/>
      <c r="D3" s="140"/>
      <c r="E3" s="140"/>
      <c r="F3" s="17"/>
    </row>
    <row r="4" spans="1:6" ht="21" customHeight="1" x14ac:dyDescent="0.35">
      <c r="A4" s="3" t="s">
        <v>113</v>
      </c>
      <c r="B4" s="140">
        <f>'Summary and sign-off'!B4:F4</f>
        <v>45839</v>
      </c>
      <c r="C4" s="140"/>
      <c r="D4" s="140"/>
      <c r="E4" s="140"/>
      <c r="F4" s="17"/>
    </row>
    <row r="5" spans="1:6" ht="21" customHeight="1" x14ac:dyDescent="0.35">
      <c r="A5" s="3" t="s">
        <v>114</v>
      </c>
      <c r="B5" s="140">
        <f>'Summary and sign-off'!B5:F5</f>
        <v>46203</v>
      </c>
      <c r="C5" s="140"/>
      <c r="D5" s="140"/>
      <c r="E5" s="140"/>
      <c r="F5" s="17"/>
    </row>
    <row r="6" spans="1:6" ht="21" customHeight="1" x14ac:dyDescent="0.35">
      <c r="A6" s="3" t="s">
        <v>115</v>
      </c>
      <c r="B6" s="134" t="s">
        <v>81</v>
      </c>
      <c r="C6" s="134"/>
      <c r="D6" s="134"/>
      <c r="E6" s="134"/>
      <c r="F6" s="17"/>
    </row>
    <row r="7" spans="1:6" ht="21" customHeight="1" x14ac:dyDescent="0.35">
      <c r="A7" s="3" t="s">
        <v>56</v>
      </c>
      <c r="B7" s="139"/>
      <c r="C7" s="139"/>
      <c r="D7" s="139"/>
      <c r="E7" s="139"/>
      <c r="F7" s="17"/>
    </row>
    <row r="8" spans="1:6" ht="36" customHeight="1" x14ac:dyDescent="0.4">
      <c r="A8" s="144" t="s">
        <v>116</v>
      </c>
      <c r="B8" s="145"/>
      <c r="C8" s="145"/>
      <c r="D8" s="145"/>
      <c r="E8" s="145"/>
      <c r="F8" s="19"/>
    </row>
    <row r="9" spans="1:6" ht="36" customHeight="1" x14ac:dyDescent="0.4">
      <c r="A9" s="146" t="s">
        <v>117</v>
      </c>
      <c r="B9" s="147"/>
      <c r="C9" s="147"/>
      <c r="D9" s="147"/>
      <c r="E9" s="147"/>
      <c r="F9" s="19"/>
    </row>
    <row r="10" spans="1:6" ht="24.75" customHeight="1" x14ac:dyDescent="0.4">
      <c r="A10" s="143" t="s">
        <v>118</v>
      </c>
      <c r="B10" s="148"/>
      <c r="C10" s="143"/>
      <c r="D10" s="143"/>
      <c r="E10" s="143"/>
      <c r="F10" s="29"/>
    </row>
    <row r="11" spans="1:6" ht="28.5" customHeight="1" x14ac:dyDescent="0.35">
      <c r="A11" s="24" t="s">
        <v>119</v>
      </c>
      <c r="B11" s="24" t="s">
        <v>120</v>
      </c>
      <c r="C11" s="24" t="s">
        <v>121</v>
      </c>
      <c r="D11" s="24" t="s">
        <v>122</v>
      </c>
      <c r="E11" s="24" t="s">
        <v>123</v>
      </c>
      <c r="F11" s="30"/>
    </row>
    <row r="12" spans="1:6" s="2" customFormat="1" x14ac:dyDescent="0.35">
      <c r="A12" s="113"/>
      <c r="B12" s="114"/>
      <c r="C12" s="115"/>
      <c r="D12" s="115"/>
      <c r="E12" s="116"/>
      <c r="F12" s="1"/>
    </row>
    <row r="13" spans="1:6" s="2" customFormat="1" ht="26.25" x14ac:dyDescent="0.35">
      <c r="A13" s="113"/>
      <c r="B13" s="114"/>
      <c r="C13" s="131" t="s">
        <v>216</v>
      </c>
      <c r="D13" s="115"/>
      <c r="E13" s="116"/>
      <c r="F13" s="1"/>
    </row>
    <row r="14" spans="1:6" s="2" customFormat="1" x14ac:dyDescent="0.35">
      <c r="A14" s="113">
        <v>45971</v>
      </c>
      <c r="B14" s="114">
        <v>74.52</v>
      </c>
      <c r="C14" s="115" t="s">
        <v>192</v>
      </c>
      <c r="D14" s="115" t="s">
        <v>174</v>
      </c>
      <c r="E14" s="116" t="s">
        <v>207</v>
      </c>
      <c r="F14" s="1"/>
    </row>
    <row r="15" spans="1:6" s="2" customFormat="1" x14ac:dyDescent="0.35">
      <c r="A15" s="113">
        <v>45971</v>
      </c>
      <c r="B15" s="114">
        <v>28.7</v>
      </c>
      <c r="C15" s="115" t="s">
        <v>202</v>
      </c>
      <c r="D15" s="115" t="s">
        <v>203</v>
      </c>
      <c r="E15" s="116" t="s">
        <v>207</v>
      </c>
      <c r="F15" s="1"/>
    </row>
    <row r="16" spans="1:6" s="2" customFormat="1" x14ac:dyDescent="0.35">
      <c r="A16" s="113">
        <v>45972</v>
      </c>
      <c r="B16" s="114">
        <v>28.1</v>
      </c>
      <c r="C16" s="115" t="s">
        <v>204</v>
      </c>
      <c r="D16" s="115" t="s">
        <v>203</v>
      </c>
      <c r="E16" s="116" t="s">
        <v>207</v>
      </c>
      <c r="F16" s="1"/>
    </row>
    <row r="17" spans="1:6" s="2" customFormat="1" x14ac:dyDescent="0.35">
      <c r="A17" s="113">
        <v>45972</v>
      </c>
      <c r="B17" s="114">
        <v>16.53</v>
      </c>
      <c r="C17" s="115" t="s">
        <v>205</v>
      </c>
      <c r="D17" s="115" t="s">
        <v>203</v>
      </c>
      <c r="E17" s="116" t="s">
        <v>207</v>
      </c>
      <c r="F17" s="1"/>
    </row>
    <row r="18" spans="1:6" s="2" customFormat="1" x14ac:dyDescent="0.35">
      <c r="A18" s="113">
        <v>45972</v>
      </c>
      <c r="B18" s="114">
        <f>13.63+5.2</f>
        <v>18.830000000000002</v>
      </c>
      <c r="C18" s="115" t="s">
        <v>206</v>
      </c>
      <c r="D18" s="115" t="s">
        <v>203</v>
      </c>
      <c r="E18" s="116" t="s">
        <v>207</v>
      </c>
      <c r="F18" s="1"/>
    </row>
    <row r="19" spans="1:6" s="2" customFormat="1" x14ac:dyDescent="0.35">
      <c r="A19" s="113">
        <v>45973</v>
      </c>
      <c r="B19" s="114">
        <v>32.21</v>
      </c>
      <c r="C19" s="115" t="s">
        <v>208</v>
      </c>
      <c r="D19" s="115" t="s">
        <v>209</v>
      </c>
      <c r="E19" s="116" t="s">
        <v>207</v>
      </c>
      <c r="F19" s="1"/>
    </row>
    <row r="20" spans="1:6" s="2" customFormat="1" x14ac:dyDescent="0.35">
      <c r="A20" s="113">
        <v>45973</v>
      </c>
      <c r="B20" s="114">
        <v>21.24</v>
      </c>
      <c r="C20" s="115" t="s">
        <v>210</v>
      </c>
      <c r="D20" s="115" t="s">
        <v>203</v>
      </c>
      <c r="E20" s="116" t="s">
        <v>207</v>
      </c>
      <c r="F20" s="1"/>
    </row>
    <row r="21" spans="1:6" s="2" customFormat="1" x14ac:dyDescent="0.35">
      <c r="A21" s="113">
        <v>45974</v>
      </c>
      <c r="B21" s="114">
        <f>17.16+9.44</f>
        <v>26.6</v>
      </c>
      <c r="C21" s="115" t="s">
        <v>211</v>
      </c>
      <c r="D21" s="115" t="s">
        <v>203</v>
      </c>
      <c r="E21" s="116" t="s">
        <v>207</v>
      </c>
      <c r="F21" s="1"/>
    </row>
    <row r="22" spans="1:6" s="2" customFormat="1" x14ac:dyDescent="0.35">
      <c r="A22" s="113">
        <v>45973</v>
      </c>
      <c r="B22" s="114">
        <v>26.37</v>
      </c>
      <c r="C22" s="115" t="s">
        <v>219</v>
      </c>
      <c r="D22" s="115" t="s">
        <v>174</v>
      </c>
      <c r="E22" s="116" t="s">
        <v>207</v>
      </c>
      <c r="F22" s="1"/>
    </row>
    <row r="23" spans="1:6" s="2" customFormat="1" x14ac:dyDescent="0.35">
      <c r="A23" s="113">
        <v>45972</v>
      </c>
      <c r="B23" s="114">
        <v>20.82</v>
      </c>
      <c r="C23" s="115" t="s">
        <v>220</v>
      </c>
      <c r="D23" s="115" t="s">
        <v>174</v>
      </c>
      <c r="E23" s="116" t="s">
        <v>207</v>
      </c>
      <c r="F23" s="1"/>
    </row>
    <row r="24" spans="1:6" s="2" customFormat="1" x14ac:dyDescent="0.35">
      <c r="A24" s="113">
        <v>45973</v>
      </c>
      <c r="B24" s="114">
        <v>79.39</v>
      </c>
      <c r="C24" s="115" t="s">
        <v>218</v>
      </c>
      <c r="D24" s="115" t="s">
        <v>174</v>
      </c>
      <c r="E24" s="116" t="s">
        <v>207</v>
      </c>
      <c r="F24" s="1"/>
    </row>
    <row r="25" spans="1:6" s="2" customFormat="1" x14ac:dyDescent="0.35">
      <c r="A25" s="113">
        <v>45976</v>
      </c>
      <c r="B25" s="114">
        <v>56.87</v>
      </c>
      <c r="C25" s="115" t="s">
        <v>217</v>
      </c>
      <c r="D25" s="115" t="s">
        <v>174</v>
      </c>
      <c r="E25" s="116" t="s">
        <v>207</v>
      </c>
      <c r="F25" s="1"/>
    </row>
    <row r="26" spans="1:6" s="2" customFormat="1" x14ac:dyDescent="0.35">
      <c r="A26" s="113">
        <v>45976</v>
      </c>
      <c r="B26" s="114">
        <v>941.15</v>
      </c>
      <c r="C26" s="115" t="s">
        <v>193</v>
      </c>
      <c r="D26" s="115" t="s">
        <v>190</v>
      </c>
      <c r="E26" s="116" t="s">
        <v>207</v>
      </c>
      <c r="F26" s="1"/>
    </row>
    <row r="27" spans="1:6" s="2" customFormat="1" x14ac:dyDescent="0.35">
      <c r="A27" s="113"/>
      <c r="B27" s="114"/>
      <c r="C27" s="115"/>
      <c r="D27" s="115"/>
      <c r="E27" s="116"/>
      <c r="F27" s="1"/>
    </row>
    <row r="28" spans="1:6" ht="13.15" x14ac:dyDescent="0.35">
      <c r="A28" s="71" t="s">
        <v>124</v>
      </c>
      <c r="B28" s="72">
        <f>SUM(B12:B27)</f>
        <v>1371.33</v>
      </c>
      <c r="C28" s="124" t="str">
        <f>IF(SUBTOTAL(3,B12:B27)=SUBTOTAL(103,B12:B27),'Summary and sign-off'!$A$48,'Summary and sign-off'!$A$49)</f>
        <v>Check - there are no hidden rows with data</v>
      </c>
      <c r="D28" s="141" t="str">
        <f>IF('Summary and sign-off'!F55='Summary and sign-off'!F54,'Summary and sign-off'!A51,'Summary and sign-off'!A50)</f>
        <v>Check - each entry provides sufficient information</v>
      </c>
      <c r="E28" s="141"/>
      <c r="F28" s="17"/>
    </row>
    <row r="29" spans="1:6" ht="10.5" customHeight="1" x14ac:dyDescent="0.4">
      <c r="A29" s="17"/>
      <c r="B29" s="19"/>
      <c r="C29" s="17"/>
      <c r="D29" s="17"/>
      <c r="E29" s="17"/>
      <c r="F29" s="17"/>
    </row>
    <row r="30" spans="1:6" ht="24.75" customHeight="1" x14ac:dyDescent="0.4">
      <c r="A30" s="143" t="s">
        <v>125</v>
      </c>
      <c r="B30" s="143"/>
      <c r="C30" s="143"/>
      <c r="D30" s="143"/>
      <c r="E30" s="143"/>
      <c r="F30" s="29"/>
    </row>
    <row r="31" spans="1:6" ht="32.549999999999997" customHeight="1" x14ac:dyDescent="0.35">
      <c r="A31" s="24" t="s">
        <v>119</v>
      </c>
      <c r="B31" s="24" t="s">
        <v>63</v>
      </c>
      <c r="C31" s="24" t="s">
        <v>126</v>
      </c>
      <c r="D31" s="24" t="s">
        <v>122</v>
      </c>
      <c r="E31" s="24" t="s">
        <v>123</v>
      </c>
      <c r="F31" s="30"/>
    </row>
    <row r="32" spans="1:6" ht="32.549999999999997" customHeight="1" x14ac:dyDescent="0.35">
      <c r="A32" s="24"/>
      <c r="B32" s="24"/>
      <c r="C32" s="24"/>
      <c r="D32" s="24"/>
      <c r="E32" s="24"/>
      <c r="F32" s="30"/>
    </row>
    <row r="33" spans="1:6" s="2" customFormat="1" x14ac:dyDescent="0.35">
      <c r="A33" s="113"/>
      <c r="B33" s="114"/>
      <c r="C33" s="115"/>
      <c r="D33" s="115"/>
      <c r="E33" s="116"/>
      <c r="F33" s="1"/>
    </row>
    <row r="34" spans="1:6" s="2" customFormat="1" ht="13.15" x14ac:dyDescent="0.35">
      <c r="A34" s="113"/>
      <c r="B34" s="114"/>
      <c r="C34" s="131" t="s">
        <v>194</v>
      </c>
      <c r="D34" s="115"/>
      <c r="E34" s="116"/>
      <c r="F34" s="1"/>
    </row>
    <row r="35" spans="1:6" s="2" customFormat="1" x14ac:dyDescent="0.35">
      <c r="A35" s="113">
        <v>45856</v>
      </c>
      <c r="B35" s="114">
        <v>58</v>
      </c>
      <c r="C35" s="115" t="s">
        <v>195</v>
      </c>
      <c r="D35" s="115" t="s">
        <v>183</v>
      </c>
      <c r="E35" s="116" t="s">
        <v>175</v>
      </c>
      <c r="F35" s="1"/>
    </row>
    <row r="36" spans="1:6" s="2" customFormat="1" x14ac:dyDescent="0.35">
      <c r="A36" s="113">
        <v>45856</v>
      </c>
      <c r="B36" s="114">
        <v>98</v>
      </c>
      <c r="C36" s="115" t="s">
        <v>174</v>
      </c>
      <c r="D36" s="115" t="s">
        <v>174</v>
      </c>
      <c r="E36" s="116" t="s">
        <v>173</v>
      </c>
      <c r="F36" s="1"/>
    </row>
    <row r="37" spans="1:6" s="2" customFormat="1" x14ac:dyDescent="0.35">
      <c r="A37" s="113">
        <v>45856</v>
      </c>
      <c r="B37" s="114">
        <v>98</v>
      </c>
      <c r="C37" s="115" t="s">
        <v>174</v>
      </c>
      <c r="D37" s="115" t="s">
        <v>174</v>
      </c>
      <c r="E37" s="116" t="s">
        <v>173</v>
      </c>
      <c r="F37" s="1"/>
    </row>
    <row r="38" spans="1:6" s="2" customFormat="1" x14ac:dyDescent="0.35">
      <c r="A38" s="113">
        <v>45856</v>
      </c>
      <c r="B38" s="114">
        <v>789.8</v>
      </c>
      <c r="C38" s="115" t="s">
        <v>196</v>
      </c>
      <c r="D38" s="115" t="s">
        <v>190</v>
      </c>
      <c r="E38" s="116" t="s">
        <v>197</v>
      </c>
      <c r="F38" s="1"/>
    </row>
    <row r="39" spans="1:6" s="2" customFormat="1" x14ac:dyDescent="0.35">
      <c r="A39" s="113"/>
      <c r="B39" s="114"/>
      <c r="C39" s="115"/>
      <c r="D39" s="115"/>
      <c r="E39" s="116"/>
      <c r="F39" s="1"/>
    </row>
    <row r="40" spans="1:6" s="2" customFormat="1" ht="13.15" x14ac:dyDescent="0.35">
      <c r="A40" s="113"/>
      <c r="B40" s="114"/>
      <c r="C40" s="131" t="s">
        <v>222</v>
      </c>
      <c r="D40" s="115"/>
      <c r="E40" s="116"/>
      <c r="F40" s="1"/>
    </row>
    <row r="41" spans="1:6" s="2" customFormat="1" x14ac:dyDescent="0.35">
      <c r="A41" s="113">
        <v>45868</v>
      </c>
      <c r="B41" s="114">
        <v>58</v>
      </c>
      <c r="C41" s="115" t="s">
        <v>195</v>
      </c>
      <c r="D41" s="115" t="s">
        <v>183</v>
      </c>
      <c r="E41" s="116" t="s">
        <v>175</v>
      </c>
      <c r="F41" s="1"/>
    </row>
    <row r="42" spans="1:6" s="2" customFormat="1" ht="13.5" customHeight="1" x14ac:dyDescent="0.35">
      <c r="A42" s="113">
        <v>45868</v>
      </c>
      <c r="B42" s="114">
        <v>492.8</v>
      </c>
      <c r="C42" s="115" t="s">
        <v>221</v>
      </c>
      <c r="D42" s="115" t="s">
        <v>190</v>
      </c>
      <c r="E42" s="116" t="s">
        <v>224</v>
      </c>
      <c r="F42" s="1"/>
    </row>
    <row r="43" spans="1:6" s="2" customFormat="1" x14ac:dyDescent="0.35">
      <c r="A43" s="113">
        <v>45868</v>
      </c>
      <c r="B43" s="114">
        <v>17.37</v>
      </c>
      <c r="C43" s="115" t="s">
        <v>191</v>
      </c>
      <c r="D43" s="115" t="s">
        <v>174</v>
      </c>
      <c r="E43" s="116" t="s">
        <v>225</v>
      </c>
      <c r="F43" s="1"/>
    </row>
    <row r="44" spans="1:6" s="2" customFormat="1" x14ac:dyDescent="0.35">
      <c r="A44" s="113">
        <v>45868</v>
      </c>
      <c r="B44" s="114">
        <v>59.1</v>
      </c>
      <c r="C44" s="115" t="s">
        <v>174</v>
      </c>
      <c r="D44" s="115" t="s">
        <v>174</v>
      </c>
      <c r="E44" s="116" t="s">
        <v>225</v>
      </c>
      <c r="F44" s="1"/>
    </row>
    <row r="45" spans="1:6" s="2" customFormat="1" x14ac:dyDescent="0.35">
      <c r="A45" s="113"/>
      <c r="B45" s="114"/>
      <c r="C45" s="115"/>
      <c r="D45" s="115"/>
      <c r="E45" s="116"/>
      <c r="F45" s="1"/>
    </row>
    <row r="46" spans="1:6" s="2" customFormat="1" ht="13.15" x14ac:dyDescent="0.35">
      <c r="A46" s="113"/>
      <c r="B46" s="114"/>
      <c r="C46" s="131" t="s">
        <v>223</v>
      </c>
      <c r="D46" s="115"/>
      <c r="E46" s="116"/>
      <c r="F46" s="1"/>
    </row>
    <row r="47" spans="1:6" s="2" customFormat="1" x14ac:dyDescent="0.35">
      <c r="A47" s="113">
        <v>45873</v>
      </c>
      <c r="B47" s="114">
        <v>458.8</v>
      </c>
      <c r="C47" s="115" t="s">
        <v>196</v>
      </c>
      <c r="D47" s="115" t="s">
        <v>190</v>
      </c>
      <c r="E47" s="116" t="s">
        <v>197</v>
      </c>
      <c r="F47" s="1"/>
    </row>
    <row r="48" spans="1:6" s="2" customFormat="1" x14ac:dyDescent="0.35">
      <c r="A48" s="113">
        <v>45873</v>
      </c>
      <c r="B48" s="114">
        <v>240.59</v>
      </c>
      <c r="C48" s="115" t="s">
        <v>198</v>
      </c>
      <c r="D48" s="115" t="s">
        <v>198</v>
      </c>
      <c r="E48" s="116" t="s">
        <v>173</v>
      </c>
      <c r="F48" s="1"/>
    </row>
    <row r="49" spans="1:6" s="2" customFormat="1" ht="13.5" customHeight="1" x14ac:dyDescent="0.35">
      <c r="A49" s="113">
        <v>45873</v>
      </c>
      <c r="B49" s="114">
        <v>96</v>
      </c>
      <c r="C49" s="115" t="s">
        <v>174</v>
      </c>
      <c r="D49" s="115" t="s">
        <v>174</v>
      </c>
      <c r="E49" s="116" t="s">
        <v>173</v>
      </c>
      <c r="F49" s="1"/>
    </row>
    <row r="50" spans="1:6" s="2" customFormat="1" x14ac:dyDescent="0.35">
      <c r="A50" s="113">
        <v>45874</v>
      </c>
      <c r="B50" s="114">
        <v>98</v>
      </c>
      <c r="C50" s="115" t="s">
        <v>174</v>
      </c>
      <c r="D50" s="115" t="s">
        <v>174</v>
      </c>
      <c r="E50" s="116" t="s">
        <v>173</v>
      </c>
      <c r="F50" s="1"/>
    </row>
    <row r="51" spans="1:6" s="2" customFormat="1" x14ac:dyDescent="0.35">
      <c r="A51" s="113">
        <v>45874</v>
      </c>
      <c r="B51" s="114">
        <v>103</v>
      </c>
      <c r="C51" s="115" t="s">
        <v>195</v>
      </c>
      <c r="D51" s="115" t="s">
        <v>183</v>
      </c>
      <c r="E51" s="116" t="s">
        <v>175</v>
      </c>
      <c r="F51" s="1"/>
    </row>
    <row r="52" spans="1:6" s="2" customFormat="1" x14ac:dyDescent="0.35">
      <c r="A52" s="113"/>
      <c r="B52" s="114"/>
      <c r="C52" s="115"/>
      <c r="D52" s="115"/>
      <c r="E52" s="116"/>
      <c r="F52" s="1"/>
    </row>
    <row r="53" spans="1:6" s="2" customFormat="1" ht="13.15" x14ac:dyDescent="0.35">
      <c r="A53" s="113"/>
      <c r="B53" s="114"/>
      <c r="C53" s="131" t="s">
        <v>199</v>
      </c>
      <c r="D53" s="115"/>
      <c r="E53" s="116"/>
      <c r="F53" s="1"/>
    </row>
    <row r="54" spans="1:6" s="2" customFormat="1" x14ac:dyDescent="0.35">
      <c r="A54" s="132">
        <v>46060</v>
      </c>
      <c r="B54" s="114">
        <v>58</v>
      </c>
      <c r="C54" s="115" t="s">
        <v>195</v>
      </c>
      <c r="D54" s="115" t="s">
        <v>183</v>
      </c>
      <c r="E54" s="116" t="s">
        <v>175</v>
      </c>
      <c r="F54" s="1"/>
    </row>
    <row r="55" spans="1:6" s="2" customFormat="1" x14ac:dyDescent="0.35">
      <c r="A55" s="132">
        <v>46060</v>
      </c>
      <c r="B55" s="114">
        <v>98</v>
      </c>
      <c r="C55" s="115" t="s">
        <v>174</v>
      </c>
      <c r="D55" s="115" t="s">
        <v>174</v>
      </c>
      <c r="E55" s="116" t="s">
        <v>173</v>
      </c>
      <c r="F55" s="1"/>
    </row>
    <row r="56" spans="1:6" s="2" customFormat="1" x14ac:dyDescent="0.35">
      <c r="A56" s="132">
        <v>46060</v>
      </c>
      <c r="B56" s="114">
        <v>96</v>
      </c>
      <c r="C56" s="115" t="s">
        <v>174</v>
      </c>
      <c r="D56" s="115" t="s">
        <v>174</v>
      </c>
      <c r="E56" s="116" t="s">
        <v>173</v>
      </c>
      <c r="F56" s="1"/>
    </row>
    <row r="57" spans="1:6" s="2" customFormat="1" x14ac:dyDescent="0.35">
      <c r="A57" s="132">
        <v>46060</v>
      </c>
      <c r="B57" s="114">
        <v>852.8</v>
      </c>
      <c r="C57" s="115" t="s">
        <v>196</v>
      </c>
      <c r="D57" s="115" t="s">
        <v>190</v>
      </c>
      <c r="E57" s="116" t="s">
        <v>197</v>
      </c>
      <c r="F57" s="1"/>
    </row>
    <row r="58" spans="1:6" s="2" customFormat="1" x14ac:dyDescent="0.35">
      <c r="A58" s="114"/>
      <c r="B58" s="114"/>
      <c r="C58" s="115"/>
      <c r="D58" s="115"/>
      <c r="E58" s="116"/>
      <c r="F58" s="1"/>
    </row>
    <row r="59" spans="1:6" s="2" customFormat="1" ht="13.15" x14ac:dyDescent="0.35">
      <c r="A59" s="114"/>
      <c r="B59" s="114"/>
      <c r="C59" s="131" t="s">
        <v>200</v>
      </c>
      <c r="D59" s="115"/>
      <c r="E59" s="116"/>
      <c r="F59" s="1"/>
    </row>
    <row r="60" spans="1:6" s="2" customFormat="1" x14ac:dyDescent="0.35">
      <c r="A60" s="132">
        <v>46181</v>
      </c>
      <c r="B60" s="114">
        <v>327.81</v>
      </c>
      <c r="C60" s="115" t="s">
        <v>196</v>
      </c>
      <c r="D60" s="115" t="s">
        <v>190</v>
      </c>
      <c r="E60" s="116" t="s">
        <v>197</v>
      </c>
      <c r="F60" s="1"/>
    </row>
    <row r="61" spans="1:6" s="2" customFormat="1" x14ac:dyDescent="0.35">
      <c r="A61" s="132">
        <v>46181</v>
      </c>
      <c r="B61" s="114">
        <f>27.65+9.99</f>
        <v>37.64</v>
      </c>
      <c r="C61" s="115" t="s">
        <v>212</v>
      </c>
      <c r="D61" s="115" t="s">
        <v>203</v>
      </c>
      <c r="E61" s="116" t="s">
        <v>173</v>
      </c>
      <c r="F61" s="1"/>
    </row>
    <row r="62" spans="1:6" s="2" customFormat="1" x14ac:dyDescent="0.35">
      <c r="A62" s="132">
        <v>46181</v>
      </c>
      <c r="B62" s="114">
        <v>235.69</v>
      </c>
      <c r="C62" s="115" t="s">
        <v>198</v>
      </c>
      <c r="D62" s="115" t="s">
        <v>198</v>
      </c>
      <c r="E62" s="116" t="s">
        <v>173</v>
      </c>
      <c r="F62" s="1"/>
    </row>
    <row r="63" spans="1:6" s="2" customFormat="1" x14ac:dyDescent="0.35">
      <c r="A63" s="132">
        <v>46181</v>
      </c>
      <c r="B63" s="114">
        <f>98/2</f>
        <v>49</v>
      </c>
      <c r="C63" s="115" t="s">
        <v>174</v>
      </c>
      <c r="D63" s="115" t="s">
        <v>174</v>
      </c>
      <c r="E63" s="116" t="s">
        <v>173</v>
      </c>
      <c r="F63" s="1"/>
    </row>
    <row r="64" spans="1:6" s="2" customFormat="1" x14ac:dyDescent="0.35">
      <c r="A64" s="132">
        <v>46182</v>
      </c>
      <c r="B64" s="114">
        <f>96/2</f>
        <v>48</v>
      </c>
      <c r="C64" s="115" t="s">
        <v>174</v>
      </c>
      <c r="D64" s="115" t="s">
        <v>174</v>
      </c>
      <c r="E64" s="116" t="s">
        <v>173</v>
      </c>
      <c r="F64" s="1"/>
    </row>
    <row r="65" spans="1:6" s="2" customFormat="1" x14ac:dyDescent="0.35">
      <c r="A65" s="132">
        <v>46182</v>
      </c>
      <c r="B65" s="114">
        <v>116</v>
      </c>
      <c r="C65" s="115" t="s">
        <v>195</v>
      </c>
      <c r="D65" s="115" t="s">
        <v>183</v>
      </c>
      <c r="E65" s="116" t="s">
        <v>175</v>
      </c>
      <c r="F65" s="1"/>
    </row>
    <row r="66" spans="1:6" s="2" customFormat="1" x14ac:dyDescent="0.35">
      <c r="A66" s="113"/>
      <c r="B66" s="114"/>
      <c r="C66" s="115"/>
      <c r="D66" s="115"/>
      <c r="E66" s="116"/>
      <c r="F66" s="1"/>
    </row>
    <row r="67" spans="1:6" s="2" customFormat="1" hidden="1" x14ac:dyDescent="0.35">
      <c r="A67" s="104"/>
      <c r="B67" s="105"/>
      <c r="C67" s="106"/>
      <c r="D67" s="106"/>
      <c r="E67" s="107"/>
      <c r="F67" s="1"/>
    </row>
    <row r="68" spans="1:6" ht="19.5" customHeight="1" x14ac:dyDescent="0.35">
      <c r="A68" s="71" t="s">
        <v>127</v>
      </c>
      <c r="B68" s="72">
        <f>SUM(B33:B67)</f>
        <v>4586.4000000000005</v>
      </c>
      <c r="C68" s="124" t="str">
        <f>IF(SUBTOTAL(3,B33:B67)=SUBTOTAL(103,B33:B67),'Summary and sign-off'!$A$48,'Summary and sign-off'!$A$49)</f>
        <v>Check - there are no hidden rows with data</v>
      </c>
      <c r="D68" s="141" t="str">
        <f>IF('Summary and sign-off'!F56='Summary and sign-off'!F54,'Summary and sign-off'!A51,'Summary and sign-off'!A50)</f>
        <v>Check - each entry provides sufficient information</v>
      </c>
      <c r="E68" s="141"/>
      <c r="F68" s="17"/>
    </row>
    <row r="69" spans="1:6" ht="10.5" customHeight="1" x14ac:dyDescent="0.4">
      <c r="A69" s="17"/>
      <c r="B69" s="19"/>
      <c r="C69" s="17"/>
      <c r="D69" s="17"/>
      <c r="E69" s="17"/>
      <c r="F69" s="17"/>
    </row>
    <row r="70" spans="1:6" ht="24.75" customHeight="1" x14ac:dyDescent="0.35">
      <c r="A70" s="143" t="s">
        <v>128</v>
      </c>
      <c r="B70" s="143"/>
      <c r="C70" s="143"/>
      <c r="D70" s="143"/>
      <c r="E70" s="143"/>
      <c r="F70" s="17"/>
    </row>
    <row r="71" spans="1:6" ht="27" customHeight="1" x14ac:dyDescent="0.35">
      <c r="A71" s="24" t="s">
        <v>119</v>
      </c>
      <c r="B71" s="24" t="s">
        <v>63</v>
      </c>
      <c r="C71" s="24" t="s">
        <v>129</v>
      </c>
      <c r="D71" s="24" t="s">
        <v>130</v>
      </c>
      <c r="E71" s="24" t="s">
        <v>123</v>
      </c>
      <c r="F71" s="28"/>
    </row>
    <row r="72" spans="1:6" s="2" customFormat="1" x14ac:dyDescent="0.35">
      <c r="A72" s="113"/>
      <c r="B72" s="114"/>
      <c r="C72" s="115"/>
      <c r="D72" s="115"/>
      <c r="E72" s="116"/>
      <c r="F72" s="1"/>
    </row>
    <row r="73" spans="1:6" s="2" customFormat="1" x14ac:dyDescent="0.35">
      <c r="A73" s="113"/>
      <c r="B73" s="114"/>
      <c r="C73" s="115"/>
      <c r="D73" s="115"/>
      <c r="E73" s="116"/>
      <c r="F73" s="1"/>
    </row>
    <row r="74" spans="1:6" s="2" customFormat="1" x14ac:dyDescent="0.35">
      <c r="A74" s="113"/>
      <c r="B74" s="114"/>
      <c r="C74" s="115"/>
      <c r="D74" s="115"/>
      <c r="E74" s="116"/>
      <c r="F74" s="1"/>
    </row>
    <row r="75" spans="1:6" s="2" customFormat="1" x14ac:dyDescent="0.35">
      <c r="A75" s="113"/>
      <c r="B75" s="114"/>
      <c r="C75" s="115"/>
      <c r="D75" s="115"/>
      <c r="E75" s="116"/>
      <c r="F75" s="1"/>
    </row>
    <row r="76" spans="1:6" s="2" customFormat="1" x14ac:dyDescent="0.35">
      <c r="A76" s="113"/>
      <c r="B76" s="114"/>
      <c r="C76" s="115"/>
      <c r="D76" s="115"/>
      <c r="E76" s="116"/>
      <c r="F76" s="1"/>
    </row>
    <row r="77" spans="1:6" s="2" customFormat="1" x14ac:dyDescent="0.35">
      <c r="A77" s="113"/>
      <c r="B77" s="114"/>
      <c r="C77" s="115"/>
      <c r="D77" s="115"/>
      <c r="E77" s="116"/>
      <c r="F77" s="1"/>
    </row>
    <row r="78" spans="1:6" s="2" customFormat="1" x14ac:dyDescent="0.35">
      <c r="A78" s="113"/>
      <c r="B78" s="114"/>
      <c r="C78" s="115"/>
      <c r="D78" s="115"/>
      <c r="E78" s="116"/>
      <c r="F78" s="1"/>
    </row>
    <row r="79" spans="1:6" s="2" customFormat="1" x14ac:dyDescent="0.35">
      <c r="A79" s="113"/>
      <c r="B79" s="114"/>
      <c r="C79" s="115"/>
      <c r="D79" s="115"/>
      <c r="E79" s="116"/>
      <c r="F79" s="1"/>
    </row>
    <row r="80" spans="1:6" s="2" customFormat="1" x14ac:dyDescent="0.35">
      <c r="A80" s="113"/>
      <c r="B80" s="114"/>
      <c r="C80" s="115"/>
      <c r="D80" s="115"/>
      <c r="E80" s="116"/>
      <c r="F80" s="1"/>
    </row>
    <row r="81" spans="1:6" s="2" customFormat="1" hidden="1" x14ac:dyDescent="0.35">
      <c r="A81" s="94"/>
      <c r="B81" s="95"/>
      <c r="C81" s="96"/>
      <c r="D81" s="96"/>
      <c r="E81" s="97"/>
      <c r="F81" s="1"/>
    </row>
    <row r="82" spans="1:6" ht="19.5" customHeight="1" x14ac:dyDescent="0.35">
      <c r="A82" s="71" t="s">
        <v>131</v>
      </c>
      <c r="B82" s="72">
        <f>SUM(B72:B81)</f>
        <v>0</v>
      </c>
      <c r="C82" s="124" t="str">
        <f>IF(SUBTOTAL(3,B72:B81)=SUBTOTAL(103,B72:B81),'Summary and sign-off'!$A$48,'Summary and sign-off'!$A$49)</f>
        <v>Check - there are no hidden rows with data</v>
      </c>
      <c r="D82" s="141" t="str">
        <f>IF('Summary and sign-off'!F57='Summary and sign-off'!F54,'Summary and sign-off'!A51,'Summary and sign-off'!A50)</f>
        <v>Check - each entry provides sufficient information</v>
      </c>
      <c r="E82" s="141"/>
      <c r="F82" s="17"/>
    </row>
    <row r="83" spans="1:6" ht="10.5" customHeight="1" x14ac:dyDescent="0.4">
      <c r="A83" s="17"/>
      <c r="B83" s="57"/>
      <c r="C83" s="19"/>
      <c r="D83" s="17"/>
      <c r="E83" s="17"/>
      <c r="F83" s="17"/>
    </row>
    <row r="84" spans="1:6" ht="34.5" customHeight="1" x14ac:dyDescent="0.35">
      <c r="A84" s="31" t="s">
        <v>132</v>
      </c>
      <c r="B84" s="58">
        <f>B28+B68+B82</f>
        <v>5957.7300000000005</v>
      </c>
      <c r="C84" s="32"/>
      <c r="D84" s="32"/>
      <c r="E84" s="32"/>
      <c r="F84" s="17"/>
    </row>
    <row r="85" spans="1:6" ht="13.15" x14ac:dyDescent="0.4">
      <c r="A85" s="17"/>
      <c r="B85" s="19"/>
      <c r="C85" s="17"/>
      <c r="D85" s="17"/>
      <c r="E85" s="17"/>
      <c r="F85" s="17"/>
    </row>
    <row r="86" spans="1:6" ht="13.15" x14ac:dyDescent="0.4">
      <c r="A86" s="18" t="s">
        <v>74</v>
      </c>
      <c r="B86" s="19"/>
      <c r="C86" s="17"/>
      <c r="D86" s="17"/>
      <c r="E86" s="17"/>
      <c r="F86" s="17"/>
    </row>
    <row r="87" spans="1:6" ht="12.75" customHeight="1" x14ac:dyDescent="0.35">
      <c r="A87" s="20" t="s">
        <v>133</v>
      </c>
      <c r="F87" s="17"/>
    </row>
    <row r="88" spans="1:6" ht="13.05" customHeight="1" x14ac:dyDescent="0.35">
      <c r="A88" s="20" t="s">
        <v>134</v>
      </c>
      <c r="B88" s="17"/>
      <c r="D88" s="17"/>
      <c r="F88" s="17"/>
    </row>
    <row r="89" spans="1:6" x14ac:dyDescent="0.35">
      <c r="A89" s="20" t="s">
        <v>135</v>
      </c>
      <c r="F89" s="17"/>
    </row>
    <row r="90" spans="1:6" ht="13.15" x14ac:dyDescent="0.4">
      <c r="A90" s="20" t="s">
        <v>80</v>
      </c>
      <c r="B90" s="19"/>
      <c r="C90" s="17"/>
      <c r="D90" s="17"/>
      <c r="E90" s="17"/>
      <c r="F90" s="17"/>
    </row>
    <row r="91" spans="1:6" ht="13.05" customHeight="1" x14ac:dyDescent="0.35">
      <c r="A91" s="20" t="s">
        <v>136</v>
      </c>
      <c r="B91" s="17"/>
      <c r="D91" s="17"/>
      <c r="F91" s="17"/>
    </row>
    <row r="92" spans="1:6" x14ac:dyDescent="0.35">
      <c r="A92" s="20" t="s">
        <v>137</v>
      </c>
      <c r="F92" s="17"/>
    </row>
    <row r="93" spans="1:6" x14ac:dyDescent="0.35">
      <c r="A93" s="20" t="s">
        <v>138</v>
      </c>
      <c r="B93" s="20"/>
      <c r="C93" s="20"/>
      <c r="D93" s="20"/>
      <c r="F93" s="17"/>
    </row>
    <row r="94" spans="1:6" x14ac:dyDescent="0.35">
      <c r="A94" s="26"/>
      <c r="B94" s="17"/>
      <c r="C94" s="17"/>
      <c r="D94" s="17"/>
      <c r="E94" s="17"/>
      <c r="F94" s="17"/>
    </row>
    <row r="95" spans="1:6" hidden="1" x14ac:dyDescent="0.35">
      <c r="A95" s="26"/>
      <c r="B95" s="17"/>
      <c r="C95" s="17"/>
      <c r="D95" s="17"/>
      <c r="E95" s="17"/>
      <c r="F95" s="17"/>
    </row>
    <row r="96" spans="1:6" x14ac:dyDescent="0.35"/>
    <row r="97" spans="1:6" x14ac:dyDescent="0.35"/>
    <row r="98" spans="1:6" x14ac:dyDescent="0.35"/>
    <row r="99" spans="1:6" x14ac:dyDescent="0.35"/>
    <row r="100" spans="1:6" ht="12.75" hidden="1" customHeight="1" x14ac:dyDescent="0.35"/>
    <row r="101" spans="1:6" x14ac:dyDescent="0.35"/>
    <row r="102" spans="1:6" x14ac:dyDescent="0.35"/>
    <row r="103" spans="1:6" hidden="1" x14ac:dyDescent="0.35">
      <c r="A103" s="26"/>
      <c r="B103" s="17"/>
      <c r="C103" s="17"/>
      <c r="D103" s="17"/>
      <c r="E103" s="17"/>
      <c r="F103" s="17"/>
    </row>
    <row r="104" spans="1:6" hidden="1" x14ac:dyDescent="0.35">
      <c r="A104" s="26"/>
      <c r="B104" s="17"/>
      <c r="C104" s="17"/>
      <c r="D104" s="17"/>
      <c r="E104" s="17"/>
      <c r="F104" s="17"/>
    </row>
    <row r="105" spans="1:6" hidden="1" x14ac:dyDescent="0.35">
      <c r="A105" s="26"/>
      <c r="B105" s="17"/>
      <c r="C105" s="17"/>
      <c r="D105" s="17"/>
      <c r="E105" s="17"/>
      <c r="F105" s="17"/>
    </row>
    <row r="106" spans="1:6" hidden="1" x14ac:dyDescent="0.35">
      <c r="A106" s="26"/>
      <c r="B106" s="17"/>
      <c r="C106" s="17"/>
      <c r="D106" s="17"/>
      <c r="E106" s="17"/>
      <c r="F106" s="17"/>
    </row>
    <row r="107" spans="1:6" hidden="1" x14ac:dyDescent="0.35">
      <c r="A107" s="26"/>
      <c r="B107" s="17"/>
      <c r="C107" s="17"/>
      <c r="D107" s="17"/>
      <c r="E107" s="17"/>
      <c r="F107" s="17"/>
    </row>
    <row r="108" spans="1:6" x14ac:dyDescent="0.35"/>
    <row r="109" spans="1:6" x14ac:dyDescent="0.35"/>
    <row r="110" spans="1:6" x14ac:dyDescent="0.35"/>
    <row r="111" spans="1:6" x14ac:dyDescent="0.35"/>
    <row r="112" spans="1:6"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row r="179" x14ac:dyDescent="0.35"/>
    <row r="180" x14ac:dyDescent="0.35"/>
    <row r="181" x14ac:dyDescent="0.35"/>
    <row r="182" x14ac:dyDescent="0.35"/>
    <row r="183" x14ac:dyDescent="0.35"/>
    <row r="184" x14ac:dyDescent="0.35"/>
    <row r="185" x14ac:dyDescent="0.35"/>
    <row r="186" x14ac:dyDescent="0.35"/>
    <row r="187" x14ac:dyDescent="0.35"/>
    <row r="188" x14ac:dyDescent="0.35"/>
    <row r="189" x14ac:dyDescent="0.35"/>
    <row r="190" x14ac:dyDescent="0.35"/>
    <row r="191" x14ac:dyDescent="0.35"/>
    <row r="192" x14ac:dyDescent="0.35"/>
    <row r="193" x14ac:dyDescent="0.35"/>
    <row r="194" x14ac:dyDescent="0.35"/>
    <row r="195" x14ac:dyDescent="0.35"/>
    <row r="196" x14ac:dyDescent="0.35"/>
    <row r="197" x14ac:dyDescent="0.35"/>
    <row r="198" x14ac:dyDescent="0.35"/>
    <row r="199" x14ac:dyDescent="0.35"/>
    <row r="200" x14ac:dyDescent="0.35"/>
    <row r="201" x14ac:dyDescent="0.35"/>
    <row r="202" x14ac:dyDescent="0.35"/>
    <row r="203" x14ac:dyDescent="0.35"/>
    <row r="204" x14ac:dyDescent="0.35"/>
    <row r="205" x14ac:dyDescent="0.35"/>
    <row r="206" x14ac:dyDescent="0.35"/>
    <row r="207" x14ac:dyDescent="0.35"/>
    <row r="208" x14ac:dyDescent="0.35"/>
    <row r="209" x14ac:dyDescent="0.35"/>
    <row r="210" x14ac:dyDescent="0.35"/>
    <row r="211" x14ac:dyDescent="0.35"/>
    <row r="212" x14ac:dyDescent="0.35"/>
    <row r="213" x14ac:dyDescent="0.35"/>
    <row r="214" x14ac:dyDescent="0.35"/>
    <row r="215" x14ac:dyDescent="0.35"/>
    <row r="216" x14ac:dyDescent="0.35"/>
    <row r="217" x14ac:dyDescent="0.35"/>
    <row r="218" x14ac:dyDescent="0.35"/>
    <row r="219" x14ac:dyDescent="0.35"/>
    <row r="220" x14ac:dyDescent="0.35"/>
    <row r="221" x14ac:dyDescent="0.35"/>
    <row r="222" x14ac:dyDescent="0.35"/>
    <row r="223" x14ac:dyDescent="0.35"/>
    <row r="224" x14ac:dyDescent="0.35"/>
    <row r="225" x14ac:dyDescent="0.35"/>
    <row r="226" x14ac:dyDescent="0.35"/>
    <row r="227" x14ac:dyDescent="0.35"/>
    <row r="228" x14ac:dyDescent="0.35"/>
    <row r="229" x14ac:dyDescent="0.35"/>
    <row r="230" x14ac:dyDescent="0.35"/>
    <row r="231" x14ac:dyDescent="0.35"/>
    <row r="232" x14ac:dyDescent="0.35"/>
    <row r="233" x14ac:dyDescent="0.35"/>
    <row r="234" x14ac:dyDescent="0.35"/>
    <row r="235" x14ac:dyDescent="0.35"/>
    <row r="236" x14ac:dyDescent="0.35"/>
    <row r="237" x14ac:dyDescent="0.35"/>
    <row r="238" x14ac:dyDescent="0.35"/>
    <row r="239" x14ac:dyDescent="0.35"/>
    <row r="240" x14ac:dyDescent="0.35"/>
    <row r="241" x14ac:dyDescent="0.35"/>
    <row r="242" x14ac:dyDescent="0.35"/>
    <row r="243" x14ac:dyDescent="0.35"/>
    <row r="244" x14ac:dyDescent="0.35"/>
    <row r="245" x14ac:dyDescent="0.35"/>
    <row r="246" x14ac:dyDescent="0.35"/>
    <row r="247" x14ac:dyDescent="0.35"/>
    <row r="248" x14ac:dyDescent="0.35"/>
    <row r="249" x14ac:dyDescent="0.35"/>
    <row r="250" x14ac:dyDescent="0.35"/>
    <row r="251" x14ac:dyDescent="0.35"/>
    <row r="252" x14ac:dyDescent="0.35"/>
  </sheetData>
  <sheetProtection sheet="1" formatCells="0" formatRows="0" insertColumns="0" insertRows="0" deleteRows="0"/>
  <mergeCells count="15">
    <mergeCell ref="B7:E7"/>
    <mergeCell ref="B5:E5"/>
    <mergeCell ref="D82:E82"/>
    <mergeCell ref="A1:E1"/>
    <mergeCell ref="A30:E30"/>
    <mergeCell ref="A70:E70"/>
    <mergeCell ref="B2:E2"/>
    <mergeCell ref="B3:E3"/>
    <mergeCell ref="B4:E4"/>
    <mergeCell ref="A8:E8"/>
    <mergeCell ref="A9:E9"/>
    <mergeCell ref="B6:E6"/>
    <mergeCell ref="D28:E28"/>
    <mergeCell ref="D68:E68"/>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 A72 A81 A33:A67"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71 A31:A32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73:A80 A13:A27"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B72:B81 B12:B27 B33:B67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84"/>
  <sheetViews>
    <sheetView topLeftCell="B8" workbookViewId="0">
      <selection activeCell="D27" sqref="D27"/>
    </sheetView>
  </sheetViews>
  <sheetFormatPr defaultColWidth="0" defaultRowHeight="12.75" zeroHeight="1" x14ac:dyDescent="0.35"/>
  <cols>
    <col min="1" max="1" width="35.73046875" customWidth="1"/>
    <col min="2" max="2" width="14.265625" customWidth="1"/>
    <col min="3" max="3" width="71.46484375" customWidth="1"/>
    <col min="4" max="4" width="50" customWidth="1"/>
    <col min="5" max="5" width="21.46484375" customWidth="1"/>
    <col min="6" max="6" width="39.265625" customWidth="1"/>
    <col min="7" max="10" width="9.19921875" hidden="1" customWidth="1"/>
    <col min="11" max="13" width="0" hidden="1" customWidth="1"/>
  </cols>
  <sheetData>
    <row r="1" spans="1:6" ht="26.25" customHeight="1" x14ac:dyDescent="0.35">
      <c r="A1" s="142" t="s">
        <v>110</v>
      </c>
      <c r="B1" s="142"/>
      <c r="C1" s="142"/>
      <c r="D1" s="142"/>
      <c r="E1" s="142"/>
    </row>
    <row r="2" spans="1:6" ht="21" customHeight="1" x14ac:dyDescent="0.35">
      <c r="A2" s="3" t="s">
        <v>111</v>
      </c>
      <c r="B2" s="140" t="str">
        <f>'Summary and sign-off'!B2:F2</f>
        <v>Takeovers Panel</v>
      </c>
      <c r="C2" s="140"/>
      <c r="D2" s="140"/>
      <c r="E2" s="140"/>
    </row>
    <row r="3" spans="1:6" ht="30" x14ac:dyDescent="0.35">
      <c r="A3" s="3" t="s">
        <v>112</v>
      </c>
      <c r="B3" s="140" t="str">
        <f>'Summary and sign-off'!B3:F3</f>
        <v>Andrew Hudson</v>
      </c>
      <c r="C3" s="140"/>
      <c r="D3" s="140"/>
      <c r="E3" s="140"/>
    </row>
    <row r="4" spans="1:6" ht="21" customHeight="1" x14ac:dyDescent="0.35">
      <c r="A4" s="3" t="s">
        <v>113</v>
      </c>
      <c r="B4" s="140">
        <f>'Summary and sign-off'!B4:F4</f>
        <v>45839</v>
      </c>
      <c r="C4" s="140"/>
      <c r="D4" s="140"/>
      <c r="E4" s="140"/>
    </row>
    <row r="5" spans="1:6" ht="21" customHeight="1" x14ac:dyDescent="0.35">
      <c r="A5" s="3" t="s">
        <v>114</v>
      </c>
      <c r="B5" s="140">
        <f>'Summary and sign-off'!B5:F5</f>
        <v>46203</v>
      </c>
      <c r="C5" s="140"/>
      <c r="D5" s="140"/>
      <c r="E5" s="140"/>
    </row>
    <row r="6" spans="1:6" ht="21" customHeight="1" x14ac:dyDescent="0.35">
      <c r="A6" s="3" t="s">
        <v>115</v>
      </c>
      <c r="B6" s="134" t="s">
        <v>81</v>
      </c>
      <c r="C6" s="134"/>
      <c r="D6" s="134"/>
      <c r="E6" s="134"/>
    </row>
    <row r="7" spans="1:6" ht="21" customHeight="1" x14ac:dyDescent="0.35">
      <c r="A7" s="3" t="s">
        <v>56</v>
      </c>
      <c r="B7" s="139"/>
      <c r="C7" s="139"/>
      <c r="D7" s="139"/>
      <c r="E7" s="139"/>
    </row>
    <row r="8" spans="1:6" ht="35.25" customHeight="1" x14ac:dyDescent="0.4">
      <c r="A8" s="151" t="s">
        <v>139</v>
      </c>
      <c r="B8" s="151"/>
      <c r="C8" s="152"/>
      <c r="D8" s="152"/>
      <c r="E8" s="152"/>
      <c r="F8" s="27"/>
    </row>
    <row r="9" spans="1:6" ht="35.25" customHeight="1" x14ac:dyDescent="0.4">
      <c r="A9" s="149" t="s">
        <v>140</v>
      </c>
      <c r="B9" s="150"/>
      <c r="C9" s="150"/>
      <c r="D9" s="150"/>
      <c r="E9" s="150"/>
      <c r="F9" s="27"/>
    </row>
    <row r="10" spans="1:6" ht="27" customHeight="1" x14ac:dyDescent="0.35">
      <c r="A10" s="24" t="s">
        <v>141</v>
      </c>
      <c r="B10" s="24" t="s">
        <v>63</v>
      </c>
      <c r="C10" s="24" t="s">
        <v>142</v>
      </c>
      <c r="D10" s="24" t="s">
        <v>143</v>
      </c>
      <c r="E10" s="24" t="s">
        <v>123</v>
      </c>
      <c r="F10" s="20"/>
    </row>
    <row r="11" spans="1:6" s="2" customFormat="1" x14ac:dyDescent="0.35">
      <c r="A11" s="113">
        <v>45853</v>
      </c>
      <c r="B11" s="114">
        <v>14.7</v>
      </c>
      <c r="C11" s="118" t="s">
        <v>176</v>
      </c>
      <c r="D11" s="115" t="s">
        <v>184</v>
      </c>
      <c r="E11" s="119" t="s">
        <v>175</v>
      </c>
    </row>
    <row r="12" spans="1:6" s="2" customFormat="1" x14ac:dyDescent="0.35">
      <c r="A12" s="113">
        <v>45856</v>
      </c>
      <c r="B12" s="114">
        <v>11</v>
      </c>
      <c r="C12" s="118" t="s">
        <v>176</v>
      </c>
      <c r="D12" s="115" t="s">
        <v>184</v>
      </c>
      <c r="E12" s="119" t="s">
        <v>175</v>
      </c>
    </row>
    <row r="13" spans="1:6" s="2" customFormat="1" x14ac:dyDescent="0.35">
      <c r="A13" s="117">
        <v>45867</v>
      </c>
      <c r="B13" s="114">
        <v>45.4</v>
      </c>
      <c r="C13" s="118" t="s">
        <v>176</v>
      </c>
      <c r="D13" s="115" t="s">
        <v>185</v>
      </c>
      <c r="E13" s="119" t="s">
        <v>175</v>
      </c>
    </row>
    <row r="14" spans="1:6" s="2" customFormat="1" x14ac:dyDescent="0.35">
      <c r="A14" s="117">
        <v>45868</v>
      </c>
      <c r="B14" s="114">
        <v>4.8</v>
      </c>
      <c r="C14" s="118" t="s">
        <v>176</v>
      </c>
      <c r="D14" s="118" t="s">
        <v>184</v>
      </c>
      <c r="E14" s="119" t="s">
        <v>175</v>
      </c>
    </row>
    <row r="15" spans="1:6" s="2" customFormat="1" x14ac:dyDescent="0.35">
      <c r="A15" s="117">
        <v>45874</v>
      </c>
      <c r="B15" s="114">
        <v>5</v>
      </c>
      <c r="C15" s="118" t="s">
        <v>176</v>
      </c>
      <c r="D15" s="115" t="s">
        <v>184</v>
      </c>
      <c r="E15" s="119" t="s">
        <v>175</v>
      </c>
    </row>
    <row r="16" spans="1:6" s="2" customFormat="1" x14ac:dyDescent="0.35">
      <c r="A16" s="113">
        <v>45951</v>
      </c>
      <c r="B16" s="114">
        <v>11.2</v>
      </c>
      <c r="C16" s="118" t="s">
        <v>176</v>
      </c>
      <c r="D16" s="115" t="s">
        <v>184</v>
      </c>
      <c r="E16" s="119" t="s">
        <v>175</v>
      </c>
    </row>
    <row r="17" spans="1:5" s="2" customFormat="1" x14ac:dyDescent="0.35">
      <c r="A17" s="113">
        <v>45967</v>
      </c>
      <c r="B17" s="114">
        <v>19.3</v>
      </c>
      <c r="C17" s="118" t="s">
        <v>176</v>
      </c>
      <c r="D17" s="115" t="s">
        <v>186</v>
      </c>
      <c r="E17" s="119" t="s">
        <v>175</v>
      </c>
    </row>
    <row r="18" spans="1:5" s="2" customFormat="1" x14ac:dyDescent="0.35">
      <c r="A18" s="113">
        <v>45980</v>
      </c>
      <c r="B18" s="114">
        <v>8.9</v>
      </c>
      <c r="C18" s="118" t="s">
        <v>176</v>
      </c>
      <c r="D18" s="118" t="s">
        <v>184</v>
      </c>
      <c r="E18" s="119" t="s">
        <v>175</v>
      </c>
    </row>
    <row r="19" spans="1:5" s="2" customFormat="1" x14ac:dyDescent="0.35">
      <c r="A19" s="113">
        <v>45988</v>
      </c>
      <c r="B19" s="114">
        <v>45</v>
      </c>
      <c r="C19" s="118" t="s">
        <v>176</v>
      </c>
      <c r="D19" s="115" t="s">
        <v>185</v>
      </c>
      <c r="E19" s="119" t="s">
        <v>175</v>
      </c>
    </row>
    <row r="20" spans="1:5" s="2" customFormat="1" x14ac:dyDescent="0.35">
      <c r="A20" s="113">
        <v>46002</v>
      </c>
      <c r="B20" s="114">
        <v>11.2</v>
      </c>
      <c r="C20" s="118" t="s">
        <v>176</v>
      </c>
      <c r="D20" s="115" t="s">
        <v>184</v>
      </c>
      <c r="E20" s="119" t="s">
        <v>175</v>
      </c>
    </row>
    <row r="21" spans="1:5" s="2" customFormat="1" x14ac:dyDescent="0.35">
      <c r="A21" s="113">
        <v>46027</v>
      </c>
      <c r="B21" s="114">
        <v>36.549999999999997</v>
      </c>
      <c r="C21" s="118" t="s">
        <v>176</v>
      </c>
      <c r="D21" s="115" t="s">
        <v>186</v>
      </c>
      <c r="E21" s="119" t="s">
        <v>175</v>
      </c>
    </row>
    <row r="22" spans="1:5" s="2" customFormat="1" x14ac:dyDescent="0.35">
      <c r="A22" s="113">
        <v>46034</v>
      </c>
      <c r="B22" s="114">
        <v>22.1</v>
      </c>
      <c r="C22" s="118" t="s">
        <v>176</v>
      </c>
      <c r="D22" s="115" t="s">
        <v>185</v>
      </c>
      <c r="E22" s="119" t="s">
        <v>175</v>
      </c>
    </row>
    <row r="23" spans="1:5" s="2" customFormat="1" x14ac:dyDescent="0.35">
      <c r="A23" s="113">
        <v>46042</v>
      </c>
      <c r="B23" s="114">
        <v>32.799999999999997</v>
      </c>
      <c r="C23" s="118" t="s">
        <v>176</v>
      </c>
      <c r="D23" s="115" t="s">
        <v>185</v>
      </c>
      <c r="E23" s="119" t="s">
        <v>175</v>
      </c>
    </row>
    <row r="24" spans="1:5" s="2" customFormat="1" x14ac:dyDescent="0.35">
      <c r="A24" s="113">
        <v>46048</v>
      </c>
      <c r="B24" s="114">
        <v>73.099999999999994</v>
      </c>
      <c r="C24" s="118" t="s">
        <v>176</v>
      </c>
      <c r="D24" s="115" t="s">
        <v>201</v>
      </c>
      <c r="E24" s="119" t="s">
        <v>175</v>
      </c>
    </row>
    <row r="25" spans="1:5" s="2" customFormat="1" x14ac:dyDescent="0.35">
      <c r="A25" s="113">
        <v>46080</v>
      </c>
      <c r="B25" s="114">
        <v>45</v>
      </c>
      <c r="C25" s="118" t="s">
        <v>176</v>
      </c>
      <c r="D25" s="115" t="s">
        <v>185</v>
      </c>
      <c r="E25" s="119" t="s">
        <v>175</v>
      </c>
    </row>
    <row r="26" spans="1:5" s="2" customFormat="1" x14ac:dyDescent="0.35">
      <c r="A26" s="113">
        <v>46104</v>
      </c>
      <c r="B26" s="114">
        <v>18.8</v>
      </c>
      <c r="C26" s="118" t="s">
        <v>176</v>
      </c>
      <c r="D26" s="115" t="s">
        <v>184</v>
      </c>
      <c r="E26" s="119" t="s">
        <v>175</v>
      </c>
    </row>
    <row r="27" spans="1:5" s="2" customFormat="1" x14ac:dyDescent="0.35">
      <c r="A27" s="113">
        <v>46150</v>
      </c>
      <c r="B27" s="114">
        <v>30.3</v>
      </c>
      <c r="C27" s="118" t="s">
        <v>176</v>
      </c>
      <c r="D27" s="115" t="s">
        <v>185</v>
      </c>
      <c r="E27" s="119" t="s">
        <v>175</v>
      </c>
    </row>
    <row r="28" spans="1:5" s="2" customFormat="1" x14ac:dyDescent="0.35">
      <c r="A28" s="113">
        <v>46154</v>
      </c>
      <c r="B28" s="114">
        <v>15.3</v>
      </c>
      <c r="C28" s="118" t="s">
        <v>176</v>
      </c>
      <c r="D28" s="115" t="s">
        <v>184</v>
      </c>
      <c r="E28" s="119" t="s">
        <v>175</v>
      </c>
    </row>
    <row r="29" spans="1:5" s="2" customFormat="1" x14ac:dyDescent="0.35">
      <c r="A29" s="113">
        <v>46156</v>
      </c>
      <c r="B29" s="114">
        <v>45</v>
      </c>
      <c r="C29" s="118" t="s">
        <v>176</v>
      </c>
      <c r="D29" s="115" t="s">
        <v>185</v>
      </c>
      <c r="E29" s="119" t="s">
        <v>175</v>
      </c>
    </row>
    <row r="30" spans="1:5" s="2" customFormat="1" x14ac:dyDescent="0.35">
      <c r="A30" s="113">
        <v>46176</v>
      </c>
      <c r="B30" s="114">
        <v>14.3</v>
      </c>
      <c r="C30" s="118" t="s">
        <v>176</v>
      </c>
      <c r="D30" s="115" t="s">
        <v>184</v>
      </c>
      <c r="E30" s="119" t="s">
        <v>175</v>
      </c>
    </row>
    <row r="31" spans="1:5" s="2" customFormat="1" x14ac:dyDescent="0.35">
      <c r="A31" s="113">
        <v>46183</v>
      </c>
      <c r="B31" s="114">
        <v>13</v>
      </c>
      <c r="C31" s="118" t="s">
        <v>176</v>
      </c>
      <c r="D31" s="115" t="s">
        <v>186</v>
      </c>
      <c r="E31" s="119" t="s">
        <v>175</v>
      </c>
    </row>
    <row r="32" spans="1:5" s="2" customFormat="1" x14ac:dyDescent="0.35">
      <c r="A32" s="113">
        <v>46184</v>
      </c>
      <c r="B32" s="114">
        <v>23.6</v>
      </c>
      <c r="C32" s="118" t="s">
        <v>176</v>
      </c>
      <c r="D32" s="115" t="s">
        <v>185</v>
      </c>
      <c r="E32" s="119" t="s">
        <v>175</v>
      </c>
    </row>
    <row r="33" spans="1:6" s="2" customFormat="1" x14ac:dyDescent="0.35">
      <c r="A33" s="113">
        <v>46203</v>
      </c>
      <c r="B33" s="114">
        <v>13</v>
      </c>
      <c r="C33" s="118" t="s">
        <v>176</v>
      </c>
      <c r="D33" s="115" t="s">
        <v>184</v>
      </c>
      <c r="E33" s="119" t="s">
        <v>175</v>
      </c>
    </row>
    <row r="34" spans="1:6" s="2" customFormat="1" x14ac:dyDescent="0.35">
      <c r="A34" s="117"/>
      <c r="B34" s="114"/>
      <c r="C34" s="118"/>
      <c r="D34" s="118"/>
      <c r="E34" s="119"/>
    </row>
    <row r="35" spans="1:6" s="2" customFormat="1" ht="11.25" hidden="1" customHeight="1" x14ac:dyDescent="0.35">
      <c r="A35" s="98"/>
      <c r="B35" s="95"/>
      <c r="C35" s="99"/>
      <c r="D35" s="99"/>
      <c r="E35" s="100"/>
    </row>
    <row r="36" spans="1:6" ht="34.5" customHeight="1" x14ac:dyDescent="0.35">
      <c r="A36" s="53" t="s">
        <v>144</v>
      </c>
      <c r="B36" s="62">
        <f>SUM(B11:B35)</f>
        <v>559.35</v>
      </c>
      <c r="C36" s="70" t="str">
        <f>IF(SUBTOTAL(3,B11:B35)=SUBTOTAL(103,B11:B35),'Summary and sign-off'!$A$48,'Summary and sign-off'!$A$49)</f>
        <v>Check - there are no hidden rows with data</v>
      </c>
      <c r="D36" s="141" t="str">
        <f>IF('Summary and sign-off'!F58='Summary and sign-off'!F54,'Summary and sign-off'!A51,'Summary and sign-off'!A50)</f>
        <v>Check - each entry provides sufficient information</v>
      </c>
      <c r="E36" s="141"/>
      <c r="F36" s="2"/>
    </row>
    <row r="37" spans="1:6" ht="13.15" x14ac:dyDescent="0.4">
      <c r="A37" s="18"/>
      <c r="B37" s="17"/>
      <c r="C37" s="17"/>
      <c r="D37" s="17"/>
      <c r="E37" s="17"/>
    </row>
    <row r="38" spans="1:6" ht="13.15" x14ac:dyDescent="0.4">
      <c r="A38" s="18" t="s">
        <v>74</v>
      </c>
      <c r="B38" s="19"/>
      <c r="C38" s="17"/>
      <c r="D38" s="17"/>
      <c r="E38" s="17"/>
    </row>
    <row r="39" spans="1:6" ht="12.75" customHeight="1" x14ac:dyDescent="0.35">
      <c r="A39" s="20" t="s">
        <v>145</v>
      </c>
      <c r="B39" s="20"/>
      <c r="C39" s="20"/>
      <c r="D39" s="20"/>
      <c r="E39" s="20"/>
    </row>
    <row r="40" spans="1:6" x14ac:dyDescent="0.35">
      <c r="A40" s="20" t="s">
        <v>146</v>
      </c>
      <c r="B40" s="20"/>
      <c r="C40" s="28"/>
      <c r="D40" s="28"/>
      <c r="E40" s="28"/>
    </row>
    <row r="41" spans="1:6" ht="13.15" x14ac:dyDescent="0.4">
      <c r="A41" s="20" t="s">
        <v>80</v>
      </c>
      <c r="B41" s="19"/>
      <c r="C41" s="17"/>
      <c r="D41" s="17"/>
      <c r="E41" s="17"/>
      <c r="F41" s="17"/>
    </row>
    <row r="42" spans="1:6" x14ac:dyDescent="0.35">
      <c r="A42" s="20" t="s">
        <v>147</v>
      </c>
      <c r="B42" s="20"/>
      <c r="C42" s="28"/>
      <c r="D42" s="28"/>
      <c r="E42" s="28"/>
    </row>
    <row r="43" spans="1:6" ht="12.75" customHeight="1" x14ac:dyDescent="0.35">
      <c r="A43" s="20" t="s">
        <v>148</v>
      </c>
      <c r="B43" s="20"/>
      <c r="C43" s="22"/>
      <c r="D43" s="22"/>
      <c r="E43" s="22"/>
    </row>
    <row r="44" spans="1:6" x14ac:dyDescent="0.35">
      <c r="A44" s="17"/>
      <c r="B44" s="17"/>
      <c r="C44" s="17"/>
      <c r="D44" s="17"/>
      <c r="E44" s="17"/>
    </row>
    <row r="45" spans="1:6" x14ac:dyDescent="0.35"/>
    <row r="46" spans="1:6" x14ac:dyDescent="0.35"/>
    <row r="47" spans="1:6" x14ac:dyDescent="0.35"/>
    <row r="48" spans="1:6"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sheetData>
  <sheetProtection sheet="1" formatCells="0" insertRows="0" deleteRows="0"/>
  <mergeCells count="10">
    <mergeCell ref="D36:E36"/>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5 A11:A15"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6:A34"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B11:B35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7"/>
  <sheetViews>
    <sheetView tabSelected="1" zoomScaleNormal="100" workbookViewId="0">
      <selection activeCell="C18" sqref="C18"/>
    </sheetView>
  </sheetViews>
  <sheetFormatPr defaultColWidth="0" defaultRowHeight="12.75" zeroHeight="1" x14ac:dyDescent="0.35"/>
  <cols>
    <col min="1" max="1" width="35.73046875" customWidth="1"/>
    <col min="2" max="2" width="14.265625" customWidth="1"/>
    <col min="3" max="3" width="71.46484375" customWidth="1"/>
    <col min="4" max="4" width="50" customWidth="1"/>
    <col min="5" max="5" width="21.46484375" customWidth="1"/>
    <col min="6" max="6" width="36.796875" customWidth="1"/>
    <col min="7" max="10" width="9.19921875" hidden="1" customWidth="1"/>
    <col min="11" max="13" width="0" hidden="1" customWidth="1"/>
    <col min="14" max="16384" width="9.19921875" hidden="1"/>
  </cols>
  <sheetData>
    <row r="1" spans="1:6" ht="26.25" customHeight="1" x14ac:dyDescent="0.35">
      <c r="A1" s="142" t="s">
        <v>110</v>
      </c>
      <c r="B1" s="142"/>
      <c r="C1" s="142"/>
      <c r="D1" s="142"/>
      <c r="E1" s="142"/>
    </row>
    <row r="2" spans="1:6" ht="21" customHeight="1" x14ac:dyDescent="0.35">
      <c r="A2" s="3" t="s">
        <v>111</v>
      </c>
      <c r="B2" s="140" t="str">
        <f>'Summary and sign-off'!B2:F2</f>
        <v>Takeovers Panel</v>
      </c>
      <c r="C2" s="140"/>
      <c r="D2" s="140"/>
      <c r="E2" s="140"/>
    </row>
    <row r="3" spans="1:6" ht="30" x14ac:dyDescent="0.35">
      <c r="A3" s="3" t="s">
        <v>149</v>
      </c>
      <c r="B3" s="140" t="str">
        <f>'Summary and sign-off'!B3:F3</f>
        <v>Andrew Hudson</v>
      </c>
      <c r="C3" s="140"/>
      <c r="D3" s="140"/>
      <c r="E3" s="140"/>
    </row>
    <row r="4" spans="1:6" ht="21" customHeight="1" x14ac:dyDescent="0.35">
      <c r="A4" s="3" t="s">
        <v>113</v>
      </c>
      <c r="B4" s="140">
        <f>'Summary and sign-off'!B4:F4</f>
        <v>45839</v>
      </c>
      <c r="C4" s="140"/>
      <c r="D4" s="140"/>
      <c r="E4" s="140"/>
    </row>
    <row r="5" spans="1:6" ht="21" customHeight="1" x14ac:dyDescent="0.35">
      <c r="A5" s="3" t="s">
        <v>114</v>
      </c>
      <c r="B5" s="140">
        <f>'Summary and sign-off'!B5:F5</f>
        <v>46203</v>
      </c>
      <c r="C5" s="140"/>
      <c r="D5" s="140"/>
      <c r="E5" s="140"/>
    </row>
    <row r="6" spans="1:6" ht="21" customHeight="1" x14ac:dyDescent="0.35">
      <c r="A6" s="3" t="s">
        <v>115</v>
      </c>
      <c r="B6" s="134" t="s">
        <v>81</v>
      </c>
      <c r="C6" s="134"/>
      <c r="D6" s="134"/>
      <c r="E6" s="134"/>
      <c r="F6" s="23"/>
    </row>
    <row r="7" spans="1:6" ht="21" customHeight="1" x14ac:dyDescent="0.35">
      <c r="A7" s="3" t="s">
        <v>56</v>
      </c>
      <c r="B7" s="139"/>
      <c r="C7" s="139"/>
      <c r="D7" s="139"/>
      <c r="E7" s="139"/>
      <c r="F7" s="23"/>
    </row>
    <row r="8" spans="1:6" ht="35.25" customHeight="1" x14ac:dyDescent="0.35">
      <c r="A8" s="145" t="s">
        <v>150</v>
      </c>
      <c r="B8" s="145"/>
      <c r="C8" s="152"/>
      <c r="D8" s="152"/>
      <c r="E8" s="152"/>
    </row>
    <row r="9" spans="1:6" ht="35.25" customHeight="1" x14ac:dyDescent="0.35">
      <c r="A9" s="153" t="s">
        <v>151</v>
      </c>
      <c r="B9" s="154"/>
      <c r="C9" s="154"/>
      <c r="D9" s="154"/>
      <c r="E9" s="154"/>
    </row>
    <row r="10" spans="1:6" ht="27" customHeight="1" x14ac:dyDescent="0.35">
      <c r="A10" s="24" t="s">
        <v>119</v>
      </c>
      <c r="B10" s="24" t="s">
        <v>63</v>
      </c>
      <c r="C10" s="24" t="s">
        <v>152</v>
      </c>
      <c r="D10" s="24" t="s">
        <v>153</v>
      </c>
      <c r="E10" s="24" t="s">
        <v>123</v>
      </c>
      <c r="F10" s="20"/>
    </row>
    <row r="11" spans="1:6" s="2" customFormat="1" hidden="1" x14ac:dyDescent="0.35">
      <c r="A11" s="98"/>
      <c r="B11" s="95"/>
      <c r="C11" s="99"/>
      <c r="D11" s="99"/>
      <c r="E11" s="100"/>
    </row>
    <row r="12" spans="1:6" s="2" customFormat="1" x14ac:dyDescent="0.35">
      <c r="A12" s="113">
        <v>46145</v>
      </c>
      <c r="B12" s="130">
        <v>2331.0500000000002</v>
      </c>
      <c r="C12" s="118" t="s">
        <v>213</v>
      </c>
      <c r="D12" s="118" t="s">
        <v>177</v>
      </c>
      <c r="E12" s="119" t="s">
        <v>188</v>
      </c>
    </row>
    <row r="13" spans="1:6" s="2" customFormat="1" x14ac:dyDescent="0.35">
      <c r="A13" s="113">
        <v>45873</v>
      </c>
      <c r="B13" s="130">
        <v>635</v>
      </c>
      <c r="C13" s="118" t="s">
        <v>187</v>
      </c>
      <c r="D13" s="118" t="s">
        <v>177</v>
      </c>
      <c r="E13" s="119" t="s">
        <v>188</v>
      </c>
    </row>
    <row r="14" spans="1:6" s="2" customFormat="1" x14ac:dyDescent="0.35">
      <c r="A14" s="113">
        <v>46184</v>
      </c>
      <c r="B14" s="130">
        <v>299.88</v>
      </c>
      <c r="C14" s="118" t="s">
        <v>178</v>
      </c>
      <c r="D14" s="118" t="s">
        <v>179</v>
      </c>
      <c r="E14" s="119" t="s">
        <v>188</v>
      </c>
    </row>
    <row r="15" spans="1:6" s="2" customFormat="1" x14ac:dyDescent="0.35">
      <c r="A15" s="113">
        <v>46185</v>
      </c>
      <c r="B15" s="130">
        <v>210</v>
      </c>
      <c r="C15" s="118" t="s">
        <v>215</v>
      </c>
      <c r="D15" s="118" t="s">
        <v>189</v>
      </c>
      <c r="E15" s="119" t="s">
        <v>175</v>
      </c>
    </row>
    <row r="16" spans="1:6" s="2" customFormat="1" x14ac:dyDescent="0.35">
      <c r="A16" s="129" t="s">
        <v>214</v>
      </c>
      <c r="B16" s="130">
        <f>9240.25/6</f>
        <v>1540.0416666666667</v>
      </c>
      <c r="C16" s="118" t="s">
        <v>226</v>
      </c>
      <c r="D16" s="118" t="s">
        <v>182</v>
      </c>
      <c r="E16" s="119" t="s">
        <v>175</v>
      </c>
    </row>
    <row r="17" spans="1:6" s="2" customFormat="1" x14ac:dyDescent="0.35">
      <c r="A17" s="113"/>
      <c r="B17" s="130"/>
      <c r="C17" s="118"/>
      <c r="D17" s="118"/>
      <c r="E17" s="119"/>
    </row>
    <row r="18" spans="1:6" s="2" customFormat="1" x14ac:dyDescent="0.35">
      <c r="A18" s="113">
        <v>45848</v>
      </c>
      <c r="B18" s="130">
        <f>87.61+37.32</f>
        <v>124.93</v>
      </c>
      <c r="C18" s="118" t="s">
        <v>180</v>
      </c>
      <c r="D18" s="118" t="s">
        <v>181</v>
      </c>
      <c r="E18" s="119" t="s">
        <v>175</v>
      </c>
    </row>
    <row r="19" spans="1:6" s="2" customFormat="1" x14ac:dyDescent="0.35">
      <c r="A19" s="113">
        <v>45879</v>
      </c>
      <c r="B19" s="130">
        <v>61</v>
      </c>
      <c r="C19" s="118" t="s">
        <v>180</v>
      </c>
      <c r="D19" s="118" t="s">
        <v>181</v>
      </c>
      <c r="E19" s="119" t="s">
        <v>175</v>
      </c>
    </row>
    <row r="20" spans="1:6" s="2" customFormat="1" x14ac:dyDescent="0.35">
      <c r="A20" s="113">
        <v>45910</v>
      </c>
      <c r="B20" s="130">
        <v>74.239999999999995</v>
      </c>
      <c r="C20" s="118" t="s">
        <v>180</v>
      </c>
      <c r="D20" s="118" t="s">
        <v>181</v>
      </c>
      <c r="E20" s="119" t="s">
        <v>175</v>
      </c>
    </row>
    <row r="21" spans="1:6" s="2" customFormat="1" x14ac:dyDescent="0.35">
      <c r="A21" s="113">
        <v>45940</v>
      </c>
      <c r="B21" s="130">
        <v>137</v>
      </c>
      <c r="C21" s="118" t="s">
        <v>180</v>
      </c>
      <c r="D21" s="118" t="s">
        <v>181</v>
      </c>
      <c r="E21" s="119" t="s">
        <v>175</v>
      </c>
      <c r="F21" s="128"/>
    </row>
    <row r="22" spans="1:6" s="2" customFormat="1" x14ac:dyDescent="0.35">
      <c r="A22" s="113">
        <v>45971</v>
      </c>
      <c r="B22" s="130">
        <v>166.96</v>
      </c>
      <c r="C22" s="118" t="s">
        <v>180</v>
      </c>
      <c r="D22" s="118" t="s">
        <v>181</v>
      </c>
      <c r="E22" s="119" t="s">
        <v>175</v>
      </c>
      <c r="F22" s="128"/>
    </row>
    <row r="23" spans="1:6" s="2" customFormat="1" x14ac:dyDescent="0.35">
      <c r="A23" s="113">
        <v>46001</v>
      </c>
      <c r="B23" s="130">
        <v>223.93</v>
      </c>
      <c r="C23" s="118" t="s">
        <v>180</v>
      </c>
      <c r="D23" s="118" t="s">
        <v>181</v>
      </c>
      <c r="E23" s="119" t="s">
        <v>175</v>
      </c>
    </row>
    <row r="24" spans="1:6" s="2" customFormat="1" x14ac:dyDescent="0.35">
      <c r="A24" s="113">
        <v>46032</v>
      </c>
      <c r="B24" s="130">
        <v>60.01</v>
      </c>
      <c r="C24" s="118" t="s">
        <v>180</v>
      </c>
      <c r="D24" s="118" t="s">
        <v>181</v>
      </c>
      <c r="E24" s="119" t="s">
        <v>175</v>
      </c>
    </row>
    <row r="25" spans="1:6" s="2" customFormat="1" x14ac:dyDescent="0.35">
      <c r="A25" s="113">
        <v>46063</v>
      </c>
      <c r="B25" s="130">
        <v>60.5</v>
      </c>
      <c r="C25" s="118" t="s">
        <v>180</v>
      </c>
      <c r="D25" s="118" t="s">
        <v>181</v>
      </c>
      <c r="E25" s="119" t="s">
        <v>175</v>
      </c>
    </row>
    <row r="26" spans="1:6" s="2" customFormat="1" x14ac:dyDescent="0.35">
      <c r="A26" s="113">
        <v>46091</v>
      </c>
      <c r="B26" s="130">
        <v>60.01</v>
      </c>
      <c r="C26" s="118" t="s">
        <v>180</v>
      </c>
      <c r="D26" s="118" t="s">
        <v>181</v>
      </c>
      <c r="E26" s="119" t="s">
        <v>175</v>
      </c>
    </row>
    <row r="27" spans="1:6" s="2" customFormat="1" x14ac:dyDescent="0.35">
      <c r="A27" s="113">
        <v>46122</v>
      </c>
      <c r="B27" s="130">
        <v>60.01</v>
      </c>
      <c r="C27" s="118" t="s">
        <v>180</v>
      </c>
      <c r="D27" s="118" t="s">
        <v>181</v>
      </c>
      <c r="E27" s="119" t="s">
        <v>175</v>
      </c>
    </row>
    <row r="28" spans="1:6" s="2" customFormat="1" x14ac:dyDescent="0.35">
      <c r="A28" s="113">
        <v>46152</v>
      </c>
      <c r="B28" s="130">
        <v>60.01</v>
      </c>
      <c r="C28" s="118" t="s">
        <v>180</v>
      </c>
      <c r="D28" s="118" t="s">
        <v>181</v>
      </c>
      <c r="E28" s="119" t="s">
        <v>175</v>
      </c>
    </row>
    <row r="29" spans="1:6" s="2" customFormat="1" x14ac:dyDescent="0.35">
      <c r="A29" s="113">
        <v>46183</v>
      </c>
      <c r="B29" s="130">
        <v>61.19</v>
      </c>
      <c r="C29" s="118" t="s">
        <v>180</v>
      </c>
      <c r="D29" s="118" t="s">
        <v>181</v>
      </c>
      <c r="E29" s="119" t="s">
        <v>175</v>
      </c>
    </row>
    <row r="30" spans="1:6" s="2" customFormat="1" x14ac:dyDescent="0.35">
      <c r="A30" s="113"/>
      <c r="B30" s="130"/>
      <c r="C30" s="118"/>
      <c r="D30" s="118"/>
      <c r="E30" s="119"/>
    </row>
    <row r="31" spans="1:6" s="2" customFormat="1" hidden="1" x14ac:dyDescent="0.35">
      <c r="A31" s="98"/>
      <c r="B31" s="95"/>
      <c r="C31" s="99"/>
      <c r="D31" s="99"/>
      <c r="E31" s="100"/>
    </row>
    <row r="32" spans="1:6" ht="34.5" customHeight="1" x14ac:dyDescent="0.35">
      <c r="A32" s="53" t="s">
        <v>154</v>
      </c>
      <c r="B32" s="62">
        <f>SUM(B11:B31)</f>
        <v>6165.7616666666681</v>
      </c>
      <c r="C32" s="70" t="str">
        <f>IF(SUBTOTAL(3,B11:B31)=SUBTOTAL(103,B11:B31),'Summary and sign-off'!$A$48,'Summary and sign-off'!$A$49)</f>
        <v>Check - there are no hidden rows with data</v>
      </c>
      <c r="D32" s="141" t="str">
        <f>IF('Summary and sign-off'!F59='Summary and sign-off'!F54,'Summary and sign-off'!A51,'Summary and sign-off'!A50)</f>
        <v>Check - each entry provides sufficient information</v>
      </c>
      <c r="E32" s="141"/>
    </row>
    <row r="33" spans="1:6" ht="14.25" customHeight="1" x14ac:dyDescent="0.35">
      <c r="B33" s="17"/>
      <c r="C33" s="17"/>
      <c r="D33" s="17"/>
      <c r="E33" s="17"/>
    </row>
    <row r="34" spans="1:6" ht="13.15" x14ac:dyDescent="0.4">
      <c r="A34" s="18" t="s">
        <v>155</v>
      </c>
      <c r="B34" s="17"/>
      <c r="C34" s="17"/>
      <c r="D34" s="17"/>
      <c r="E34" s="17"/>
    </row>
    <row r="35" spans="1:6" ht="12.75" customHeight="1" x14ac:dyDescent="0.35">
      <c r="A35" s="20" t="s">
        <v>133</v>
      </c>
      <c r="B35" s="17"/>
      <c r="C35" s="17"/>
      <c r="D35" s="17"/>
      <c r="E35" s="17"/>
    </row>
    <row r="36" spans="1:6" ht="13.15" x14ac:dyDescent="0.4">
      <c r="A36" s="20" t="s">
        <v>80</v>
      </c>
      <c r="B36" s="19"/>
      <c r="C36" s="17"/>
      <c r="D36" s="17"/>
      <c r="E36" s="17"/>
      <c r="F36" s="17"/>
    </row>
    <row r="37" spans="1:6" x14ac:dyDescent="0.35">
      <c r="A37" s="20" t="s">
        <v>147</v>
      </c>
      <c r="C37" s="17"/>
      <c r="D37" s="17"/>
      <c r="E37" s="17"/>
      <c r="F37" s="17"/>
    </row>
    <row r="38" spans="1:6" ht="12.75" customHeight="1" x14ac:dyDescent="0.35">
      <c r="A38" s="20" t="s">
        <v>148</v>
      </c>
      <c r="B38" s="25"/>
      <c r="C38" s="22"/>
      <c r="D38" s="22"/>
      <c r="E38" s="22"/>
      <c r="F38" s="22"/>
    </row>
    <row r="39" spans="1:6" x14ac:dyDescent="0.35">
      <c r="B39" s="26"/>
      <c r="C39" s="17"/>
      <c r="D39" s="17"/>
      <c r="E39" s="17"/>
    </row>
    <row r="40" spans="1:6" hidden="1" x14ac:dyDescent="0.35">
      <c r="A40" s="17"/>
      <c r="B40" s="17"/>
      <c r="C40" s="17"/>
      <c r="D40" s="17"/>
    </row>
    <row r="41" spans="1:6" ht="12.75" hidden="1" customHeight="1" x14ac:dyDescent="0.35"/>
    <row r="42" spans="1:6" hidden="1" x14ac:dyDescent="0.35">
      <c r="A42" s="17"/>
      <c r="B42" s="17"/>
      <c r="C42" s="17"/>
      <c r="D42" s="17"/>
      <c r="E42" s="17"/>
    </row>
    <row r="43" spans="1:6" hidden="1" x14ac:dyDescent="0.35">
      <c r="A43" s="17"/>
      <c r="B43" s="17"/>
      <c r="C43" s="17"/>
      <c r="D43" s="17"/>
      <c r="E43" s="17"/>
    </row>
    <row r="44" spans="1:6" hidden="1" x14ac:dyDescent="0.35">
      <c r="A44" s="17"/>
      <c r="B44" s="17"/>
      <c r="C44" s="17"/>
      <c r="D44" s="17"/>
      <c r="E44" s="17"/>
    </row>
    <row r="45" spans="1:6" hidden="1" x14ac:dyDescent="0.35">
      <c r="A45" s="17"/>
      <c r="B45" s="17"/>
      <c r="C45" s="17"/>
      <c r="D45" s="17"/>
      <c r="E45" s="17"/>
    </row>
    <row r="46" spans="1:6" hidden="1" x14ac:dyDescent="0.35">
      <c r="A46" s="17"/>
      <c r="B46" s="17"/>
      <c r="C46" s="17"/>
      <c r="D46" s="17"/>
      <c r="E46" s="17"/>
    </row>
    <row r="47" spans="1:6" x14ac:dyDescent="0.35"/>
    <row r="48" spans="1:6"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sheetData>
  <sheetProtection sheet="1" formatCells="0" insertRows="0" deleteRows="0"/>
  <mergeCells count="10">
    <mergeCell ref="D32:E32"/>
    <mergeCell ref="B6:E6"/>
    <mergeCell ref="B5:E5"/>
    <mergeCell ref="B7:E7"/>
    <mergeCell ref="A1:E1"/>
    <mergeCell ref="B2:E2"/>
    <mergeCell ref="B3:E3"/>
    <mergeCell ref="B4:E4"/>
    <mergeCell ref="A9:E9"/>
    <mergeCell ref="A8:E8"/>
  </mergeCells>
  <dataValidations xWindow="134" yWindow="597"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1 A11:A27"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8 A29 A30 A19"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xWindow="134" yWindow="597"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9" workbookViewId="0">
      <selection activeCell="A8" sqref="A8:F8"/>
    </sheetView>
  </sheetViews>
  <sheetFormatPr defaultColWidth="0" defaultRowHeight="12.75" zeroHeight="1" x14ac:dyDescent="0.35"/>
  <cols>
    <col min="1" max="1" width="35.73046875" customWidth="1"/>
    <col min="2" max="2" width="46.796875" customWidth="1"/>
    <col min="3" max="3" width="22.19921875" customWidth="1"/>
    <col min="4" max="4" width="25.46484375" customWidth="1"/>
    <col min="5" max="6" width="35.73046875" customWidth="1"/>
    <col min="7" max="7" width="38" customWidth="1"/>
    <col min="8" max="10" width="9.19921875" hidden="1" customWidth="1"/>
    <col min="11" max="15" width="0" hidden="1" customWidth="1"/>
  </cols>
  <sheetData>
    <row r="1" spans="1:6" ht="26.25" customHeight="1" x14ac:dyDescent="0.35">
      <c r="A1" s="142" t="s">
        <v>156</v>
      </c>
      <c r="B1" s="142"/>
      <c r="C1" s="142"/>
      <c r="D1" s="142"/>
      <c r="E1" s="142"/>
      <c r="F1" s="142"/>
    </row>
    <row r="2" spans="1:6" ht="21" customHeight="1" x14ac:dyDescent="0.35">
      <c r="A2" s="3" t="s">
        <v>111</v>
      </c>
      <c r="B2" s="140" t="str">
        <f>'Summary and sign-off'!B2:F2</f>
        <v>Takeovers Panel</v>
      </c>
      <c r="C2" s="140"/>
      <c r="D2" s="140"/>
      <c r="E2" s="140"/>
      <c r="F2" s="140"/>
    </row>
    <row r="3" spans="1:6" ht="30" x14ac:dyDescent="0.35">
      <c r="A3" s="3" t="s">
        <v>112</v>
      </c>
      <c r="B3" s="140" t="str">
        <f>'Summary and sign-off'!B3:F3</f>
        <v>Andrew Hudson</v>
      </c>
      <c r="C3" s="140"/>
      <c r="D3" s="140"/>
      <c r="E3" s="140"/>
      <c r="F3" s="140"/>
    </row>
    <row r="4" spans="1:6" ht="21" customHeight="1" x14ac:dyDescent="0.35">
      <c r="A4" s="3" t="s">
        <v>113</v>
      </c>
      <c r="B4" s="140">
        <f>'Summary and sign-off'!B4:F4</f>
        <v>45839</v>
      </c>
      <c r="C4" s="140"/>
      <c r="D4" s="140"/>
      <c r="E4" s="140"/>
      <c r="F4" s="140"/>
    </row>
    <row r="5" spans="1:6" ht="21" customHeight="1" x14ac:dyDescent="0.35">
      <c r="A5" s="3" t="s">
        <v>114</v>
      </c>
      <c r="B5" s="140">
        <f>'Summary and sign-off'!B5:F5</f>
        <v>46203</v>
      </c>
      <c r="C5" s="140"/>
      <c r="D5" s="140"/>
      <c r="E5" s="140"/>
      <c r="F5" s="140"/>
    </row>
    <row r="6" spans="1:6" ht="21" customHeight="1" x14ac:dyDescent="0.35">
      <c r="A6" s="3" t="s">
        <v>157</v>
      </c>
      <c r="B6" s="134" t="s">
        <v>81</v>
      </c>
      <c r="C6" s="134"/>
      <c r="D6" s="134"/>
      <c r="E6" s="134"/>
      <c r="F6" s="134"/>
    </row>
    <row r="7" spans="1:6" ht="21" customHeight="1" x14ac:dyDescent="0.35">
      <c r="A7" s="3" t="s">
        <v>56</v>
      </c>
      <c r="B7" s="139"/>
      <c r="C7" s="139"/>
      <c r="D7" s="139"/>
      <c r="E7" s="139"/>
      <c r="F7" s="139"/>
    </row>
    <row r="8" spans="1:6" ht="36" customHeight="1" x14ac:dyDescent="0.35">
      <c r="A8" s="145" t="s">
        <v>158</v>
      </c>
      <c r="B8" s="145"/>
      <c r="C8" s="145"/>
      <c r="D8" s="145"/>
      <c r="E8" s="145"/>
      <c r="F8" s="145"/>
    </row>
    <row r="9" spans="1:6" ht="36" customHeight="1" x14ac:dyDescent="0.35">
      <c r="A9" s="153" t="s">
        <v>159</v>
      </c>
      <c r="B9" s="154"/>
      <c r="C9" s="154"/>
      <c r="D9" s="154"/>
      <c r="E9" s="154"/>
      <c r="F9" s="154"/>
    </row>
    <row r="10" spans="1:6" ht="39" customHeight="1" x14ac:dyDescent="0.35">
      <c r="A10" s="24" t="s">
        <v>119</v>
      </c>
      <c r="B10" s="108" t="s">
        <v>160</v>
      </c>
      <c r="C10" s="108" t="s">
        <v>161</v>
      </c>
      <c r="D10" s="108" t="s">
        <v>162</v>
      </c>
      <c r="E10" s="108" t="s">
        <v>163</v>
      </c>
      <c r="F10" s="108" t="s">
        <v>164</v>
      </c>
    </row>
    <row r="11" spans="1:6" s="2" customFormat="1" x14ac:dyDescent="0.35">
      <c r="A11" s="113"/>
      <c r="B11" s="118"/>
      <c r="C11" s="121"/>
      <c r="D11" s="118"/>
      <c r="E11" s="122"/>
      <c r="F11" s="119"/>
    </row>
    <row r="12" spans="1:6" s="2" customFormat="1" x14ac:dyDescent="0.35">
      <c r="A12" s="113"/>
      <c r="B12" s="120"/>
      <c r="C12" s="121"/>
      <c r="D12" s="120"/>
      <c r="E12" s="122"/>
      <c r="F12" s="123"/>
    </row>
    <row r="13" spans="1:6" s="2" customFormat="1" x14ac:dyDescent="0.35">
      <c r="A13" s="113"/>
      <c r="B13" s="120"/>
      <c r="C13" s="121"/>
      <c r="D13" s="120"/>
      <c r="E13" s="122"/>
      <c r="F13" s="123"/>
    </row>
    <row r="14" spans="1:6" s="2" customFormat="1" x14ac:dyDescent="0.35">
      <c r="A14" s="113"/>
      <c r="B14" s="120"/>
      <c r="C14" s="121"/>
      <c r="D14" s="120"/>
      <c r="E14" s="122"/>
      <c r="F14" s="123"/>
    </row>
    <row r="15" spans="1:6" s="2" customFormat="1" x14ac:dyDescent="0.35">
      <c r="A15" s="113"/>
      <c r="B15" s="120"/>
      <c r="C15" s="121"/>
      <c r="D15" s="120"/>
      <c r="E15" s="122"/>
      <c r="F15" s="123"/>
    </row>
    <row r="16" spans="1:6" s="2" customFormat="1" x14ac:dyDescent="0.35">
      <c r="A16" s="113"/>
      <c r="B16" s="120"/>
      <c r="C16" s="121"/>
      <c r="D16" s="120"/>
      <c r="E16" s="122"/>
      <c r="F16" s="123"/>
    </row>
    <row r="17" spans="1:7" s="2" customFormat="1" x14ac:dyDescent="0.35">
      <c r="A17" s="113"/>
      <c r="B17" s="120"/>
      <c r="C17" s="121"/>
      <c r="D17" s="120"/>
      <c r="E17" s="122"/>
      <c r="F17" s="123"/>
    </row>
    <row r="18" spans="1:7" s="2" customFormat="1" x14ac:dyDescent="0.35">
      <c r="A18" s="113"/>
      <c r="B18" s="120"/>
      <c r="C18" s="121"/>
      <c r="D18" s="120"/>
      <c r="E18" s="122"/>
      <c r="F18" s="123"/>
    </row>
    <row r="19" spans="1:7" s="2" customFormat="1" x14ac:dyDescent="0.35">
      <c r="A19" s="113"/>
      <c r="B19" s="120"/>
      <c r="C19" s="121"/>
      <c r="D19" s="120"/>
      <c r="E19" s="122"/>
      <c r="F19" s="123"/>
    </row>
    <row r="20" spans="1:7" s="2" customFormat="1" x14ac:dyDescent="0.35">
      <c r="A20" s="113"/>
      <c r="B20" s="120"/>
      <c r="C20" s="121"/>
      <c r="D20" s="120"/>
      <c r="E20" s="122"/>
      <c r="F20" s="123"/>
    </row>
    <row r="21" spans="1:7" s="2" customFormat="1" x14ac:dyDescent="0.35">
      <c r="A21" s="113"/>
      <c r="B21" s="120"/>
      <c r="C21" s="121"/>
      <c r="D21" s="120"/>
      <c r="E21" s="122"/>
      <c r="F21" s="123"/>
    </row>
    <row r="22" spans="1:7" s="2" customFormat="1" x14ac:dyDescent="0.35">
      <c r="A22" s="113"/>
      <c r="B22" s="120"/>
      <c r="C22" s="121"/>
      <c r="D22" s="120"/>
      <c r="E22" s="122"/>
      <c r="F22" s="123"/>
    </row>
    <row r="23" spans="1:7" s="2" customFormat="1" x14ac:dyDescent="0.35">
      <c r="A23" s="113"/>
      <c r="B23" s="120"/>
      <c r="C23" s="121"/>
      <c r="D23" s="120"/>
      <c r="E23" s="122"/>
      <c r="F23" s="123"/>
    </row>
    <row r="24" spans="1:7" s="2" customFormat="1" hidden="1" x14ac:dyDescent="0.35">
      <c r="A24" s="94"/>
      <c r="B24" s="99"/>
      <c r="C24" s="101"/>
      <c r="D24" s="99"/>
      <c r="E24" s="102"/>
      <c r="F24" s="100"/>
    </row>
    <row r="25" spans="1:7" ht="34.5" customHeight="1" x14ac:dyDescent="0.35">
      <c r="A25" s="109" t="s">
        <v>165</v>
      </c>
      <c r="B25" s="110" t="s">
        <v>166</v>
      </c>
      <c r="C25" s="111">
        <f>C26+C27</f>
        <v>0</v>
      </c>
      <c r="D25" s="112" t="str">
        <f>IF(SUBTOTAL(3,C11:C24)=SUBTOTAL(103,C11:C24),'Summary and sign-off'!$A$48,'Summary and sign-off'!$A$49)</f>
        <v>Check - there are no hidden rows with data</v>
      </c>
      <c r="E25" s="141" t="str">
        <f>IF('Summary and sign-off'!F60='Summary and sign-off'!F54,'Summary and sign-off'!A52,'Summary and sign-off'!A50)</f>
        <v>Check - each entry provides sufficient information</v>
      </c>
      <c r="F25" s="141"/>
      <c r="G25" s="2"/>
    </row>
    <row r="26" spans="1:7" ht="25.5" customHeight="1" x14ac:dyDescent="0.4">
      <c r="A26" s="54"/>
      <c r="B26" s="55" t="s">
        <v>97</v>
      </c>
      <c r="C26" s="56">
        <f>COUNTIF(C11:C24,'Summary and sign-off'!A45)</f>
        <v>0</v>
      </c>
      <c r="D26" s="14"/>
      <c r="E26" s="15"/>
      <c r="F26" s="16"/>
    </row>
    <row r="27" spans="1:7" ht="25.5" customHeight="1" x14ac:dyDescent="0.4">
      <c r="A27" s="54"/>
      <c r="B27" s="55" t="s">
        <v>98</v>
      </c>
      <c r="C27" s="56">
        <f>COUNTIF(C11:C24,'Summary and sign-off'!A46)</f>
        <v>0</v>
      </c>
      <c r="D27" s="14"/>
      <c r="E27" s="15"/>
      <c r="F27" s="16"/>
    </row>
    <row r="28" spans="1:7" ht="13.15" x14ac:dyDescent="0.4">
      <c r="A28" s="17"/>
      <c r="B28" s="18"/>
      <c r="C28" s="17"/>
      <c r="D28" s="19"/>
      <c r="E28" s="19"/>
      <c r="F28" s="17"/>
    </row>
    <row r="29" spans="1:7" ht="13.15" x14ac:dyDescent="0.4">
      <c r="A29" s="18" t="s">
        <v>155</v>
      </c>
      <c r="B29" s="18"/>
      <c r="C29" s="18"/>
      <c r="D29" s="18"/>
      <c r="E29" s="18"/>
      <c r="F29" s="18"/>
    </row>
    <row r="30" spans="1:7" ht="12.75" customHeight="1" x14ac:dyDescent="0.35">
      <c r="A30" s="20" t="s">
        <v>133</v>
      </c>
      <c r="B30" s="17"/>
      <c r="C30" s="17"/>
      <c r="D30" s="17"/>
      <c r="E30" s="17"/>
    </row>
    <row r="31" spans="1:7" ht="13.15" x14ac:dyDescent="0.4">
      <c r="A31" s="20" t="s">
        <v>80</v>
      </c>
      <c r="B31" s="19"/>
      <c r="C31" s="17"/>
      <c r="D31" s="17"/>
      <c r="E31" s="17"/>
      <c r="F31" s="17"/>
    </row>
    <row r="32" spans="1:7" ht="13.15" x14ac:dyDescent="0.4">
      <c r="A32" s="20" t="s">
        <v>167</v>
      </c>
      <c r="B32" s="21"/>
      <c r="C32" s="21"/>
      <c r="D32" s="21"/>
      <c r="E32" s="21"/>
      <c r="F32" s="21"/>
    </row>
    <row r="33" spans="1:6" ht="12.75" customHeight="1" x14ac:dyDescent="0.35">
      <c r="A33" s="20" t="s">
        <v>168</v>
      </c>
      <c r="B33" s="17"/>
      <c r="C33" s="17"/>
      <c r="D33" s="17"/>
      <c r="E33" s="17"/>
      <c r="F33" s="17"/>
    </row>
    <row r="34" spans="1:6" ht="13.05" customHeight="1" x14ac:dyDescent="0.35">
      <c r="A34" s="20" t="s">
        <v>169</v>
      </c>
      <c r="B34" s="17"/>
      <c r="C34" s="17"/>
      <c r="D34" s="17"/>
      <c r="E34" s="17"/>
      <c r="F34" s="17"/>
    </row>
    <row r="35" spans="1:6" x14ac:dyDescent="0.35">
      <c r="A35" s="20" t="s">
        <v>170</v>
      </c>
      <c r="C35" s="17"/>
      <c r="D35" s="17"/>
      <c r="E35" s="17"/>
      <c r="F35" s="17"/>
    </row>
    <row r="36" spans="1:6" ht="12.75" customHeight="1" x14ac:dyDescent="0.35">
      <c r="A36" s="20" t="s">
        <v>148</v>
      </c>
      <c r="B36" s="20"/>
      <c r="C36" s="22"/>
      <c r="D36" s="22"/>
      <c r="E36" s="22"/>
      <c r="F36" s="22"/>
    </row>
    <row r="37" spans="1:6" ht="12.75" customHeight="1" x14ac:dyDescent="0.35">
      <c r="A37" s="20"/>
      <c r="B37" s="20"/>
      <c r="C37" s="22"/>
      <c r="D37" s="22"/>
      <c r="E37" s="22"/>
      <c r="F37" s="22"/>
    </row>
    <row r="38" spans="1:6" ht="12.75" hidden="1" customHeight="1" x14ac:dyDescent="0.35">
      <c r="A38" s="20"/>
      <c r="B38" s="20"/>
      <c r="C38" s="22"/>
      <c r="D38" s="22"/>
      <c r="E38" s="22"/>
      <c r="F38" s="22"/>
    </row>
    <row r="41" spans="1:6" ht="13.15" hidden="1" x14ac:dyDescent="0.4">
      <c r="A41" s="18"/>
      <c r="B41" s="18"/>
      <c r="C41" s="18"/>
      <c r="D41" s="18"/>
      <c r="E41" s="18"/>
      <c r="F41" s="18"/>
    </row>
    <row r="42" spans="1:6" ht="13.15" hidden="1" x14ac:dyDescent="0.4">
      <c r="A42" s="18"/>
      <c r="B42" s="18"/>
      <c r="C42" s="18"/>
      <c r="D42" s="18"/>
      <c r="E42" s="18"/>
      <c r="F42" s="18"/>
    </row>
    <row r="43" spans="1:6" ht="13.15" hidden="1" x14ac:dyDescent="0.4">
      <c r="A43" s="18"/>
      <c r="B43" s="18"/>
      <c r="C43" s="18"/>
      <c r="D43" s="18"/>
      <c r="E43" s="18"/>
      <c r="F43" s="18"/>
    </row>
    <row r="44" spans="1:6" ht="13.15" hidden="1" x14ac:dyDescent="0.4">
      <c r="A44" s="18"/>
      <c r="B44" s="18"/>
      <c r="C44" s="18"/>
      <c r="D44" s="18"/>
      <c r="E44" s="18"/>
      <c r="F44" s="18"/>
    </row>
    <row r="45" spans="1:6" ht="13.15" hidden="1" x14ac:dyDescent="0.4">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Bryonie Fox</cp:lastModifiedBy>
  <cp:revision/>
  <dcterms:created xsi:type="dcterms:W3CDTF">2010-10-17T20:59:02Z</dcterms:created>
  <dcterms:modified xsi:type="dcterms:W3CDTF">2026-08-03T03:37:06Z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